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0" windowHeight="10350" tabRatio="953" activeTab="9"/>
  </bookViews>
  <sheets>
    <sheet name="封面" sheetId="164" r:id="rId1"/>
    <sheet name="附表1-1" sheetId="19" r:id="rId2"/>
    <sheet name="附表1-2" sheetId="21" r:id="rId3"/>
    <sheet name="附表1-3" sheetId="165" r:id="rId4"/>
    <sheet name="附表1-4 " sheetId="171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 " sheetId="196" r:id="rId16"/>
    <sheet name="附表1-16 " sheetId="197" r:id="rId17"/>
    <sheet name="附表1-17 " sheetId="198" r:id="rId18"/>
    <sheet name="附表1-18 " sheetId="199" r:id="rId19"/>
    <sheet name="附表1-19 " sheetId="188" r:id="rId20"/>
    <sheet name="附表1-20 " sheetId="189" r:id="rId21"/>
    <sheet name="附表1-21 " sheetId="190" r:id="rId22"/>
    <sheet name="附表1-22 " sheetId="191" r:id="rId23"/>
    <sheet name="附表1-23" sheetId="192" r:id="rId24"/>
    <sheet name="附表1-24" sheetId="193" r:id="rId25"/>
    <sheet name="附表1-25" sheetId="194" r:id="rId26"/>
    <sheet name="附表1-26" sheetId="195" r:id="rId27"/>
  </sheets>
  <externalReferences>
    <externalReference r:id="rId28"/>
    <externalReference r:id="rId29"/>
    <externalReference r:id="rId30"/>
  </externalReferences>
  <definedNames>
    <definedName name="_xlnm._FilterDatabase" localSheetId="10" hidden="1">'附表1-10'!$A$6:$F$28</definedName>
    <definedName name="_xlnm._FilterDatabase" localSheetId="11" hidden="1">'附表1-11'!$A$4:$F$24</definedName>
    <definedName name="_xlnm._FilterDatabase" localSheetId="12" hidden="1">'附表1-12'!$A$6:$F$28</definedName>
    <definedName name="_xlnm._FilterDatabase" localSheetId="13" hidden="1">'附表1-13'!$A$4:$D$65</definedName>
    <definedName name="_xlnm._FilterDatabase" localSheetId="4" hidden="1">'附表1-4 '!$A$4:$D$628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_xlnm.Database" localSheetId="12">#REF!</definedName>
    <definedName name="_xlnm.Database" localSheetId="17">#REF!</definedName>
    <definedName name="_xlnm.Database" localSheetId="18">#REF!</definedName>
    <definedName name="_xlnm.Database" localSheetId="24">#REF!</definedName>
    <definedName name="_xlnm.Database" localSheetId="26">#REF!</definedName>
    <definedName name="_xlnm.Database" localSheetId="3">#REF!</definedName>
    <definedName name="_xlnm.Database" localSheetId="7">#REF!</definedName>
    <definedName name="_xlnm.Database">#REF!</definedName>
    <definedName name="database2" localSheetId="12">#REF!</definedName>
    <definedName name="database2" localSheetId="17">#REF!</definedName>
    <definedName name="database2" localSheetId="18">#REF!</definedName>
    <definedName name="database2" localSheetId="24">#REF!</definedName>
    <definedName name="database2" localSheetId="26">#REF!</definedName>
    <definedName name="database2" localSheetId="3">#REF!</definedName>
    <definedName name="database2" localSheetId="7">#REF!</definedName>
    <definedName name="database2">#REF!</definedName>
    <definedName name="database3" localSheetId="12">#REF!</definedName>
    <definedName name="database3" localSheetId="17">#REF!</definedName>
    <definedName name="database3" localSheetId="18">#REF!</definedName>
    <definedName name="database3" localSheetId="24">#REF!</definedName>
    <definedName name="database3" localSheetId="26">#REF!</definedName>
    <definedName name="database3" localSheetId="3">#REF!</definedName>
    <definedName name="database3" localSheetId="7">#REF!</definedName>
    <definedName name="database3">#REF!</definedName>
    <definedName name="gxxe2003">[1]P1012001!$A$6:$E$117</definedName>
    <definedName name="hhhh" localSheetId="12">#REF!</definedName>
    <definedName name="hhhh" localSheetId="17">#REF!</definedName>
    <definedName name="hhhh" localSheetId="18">#REF!</definedName>
    <definedName name="hhhh" localSheetId="24">#REF!</definedName>
    <definedName name="hhhh" localSheetId="26">#REF!</definedName>
    <definedName name="hhhh" localSheetId="3">#REF!</definedName>
    <definedName name="hhhh" localSheetId="7">#REF!</definedName>
    <definedName name="hhhh">#REF!</definedName>
    <definedName name="kkkk" localSheetId="12">#REF!</definedName>
    <definedName name="kkkk" localSheetId="17">#REF!</definedName>
    <definedName name="kkkk" localSheetId="18">#REF!</definedName>
    <definedName name="kkkk" localSheetId="24">#REF!</definedName>
    <definedName name="kkkk" localSheetId="26">#REF!</definedName>
    <definedName name="kkkk" localSheetId="3">#REF!</definedName>
    <definedName name="kkkk" localSheetId="7">#REF!</definedName>
    <definedName name="kkkk">#REF!</definedName>
    <definedName name="_xlnm.Print_Area" localSheetId="0">封面!$A$1:$B$29</definedName>
    <definedName name="_xlnm.Print_Area" localSheetId="13">'附表1-13'!$A$1:$D$65</definedName>
    <definedName name="_xlnm.Print_Area" localSheetId="4">'附表1-4 '!$A$1:$D$628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 '!$1:$4</definedName>
    <definedName name="_xlnm.Print_Titles" localSheetId="16">'附表1-16 '!$1:$4</definedName>
    <definedName name="_xlnm.Print_Titles" localSheetId="17">'附表1-17 '!$1:$4</definedName>
    <definedName name="_xlnm.Print_Titles" localSheetId="18">'附表1-18 '!$1:$4</definedName>
    <definedName name="_xlnm.Print_Titles" localSheetId="19">'附表1-19 '!$1:$4</definedName>
    <definedName name="_xlnm.Print_Titles" localSheetId="2">'附表1-2'!$1:$4</definedName>
    <definedName name="_xlnm.Print_Titles" localSheetId="20">'附表1-20 '!$1:$4</definedName>
    <definedName name="_xlnm.Print_Titles" localSheetId="21">'附表1-21 '!$1:$4</definedName>
    <definedName name="_xlnm.Print_Titles" localSheetId="22">'附表1-22 '!$1:$4</definedName>
    <definedName name="_xlnm.Print_Titles" localSheetId="3">'附表1-3'!$1:$4</definedName>
    <definedName name="_xlnm.Print_Titles" localSheetId="4">'附表1-4 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17">#REF!</definedName>
    <definedName name="UU" localSheetId="18">#REF!</definedName>
    <definedName name="UU" localSheetId="24">#REF!</definedName>
    <definedName name="UU" localSheetId="26">#REF!</definedName>
    <definedName name="UU" localSheetId="3">#REF!</definedName>
    <definedName name="UU" localSheetId="7">#REF!</definedName>
    <definedName name="UU">#REF!</definedName>
    <definedName name="YY" localSheetId="12">#REF!</definedName>
    <definedName name="YY" localSheetId="17">#REF!</definedName>
    <definedName name="YY" localSheetId="18">#REF!</definedName>
    <definedName name="YY" localSheetId="24">#REF!</definedName>
    <definedName name="YY" localSheetId="26">#REF!</definedName>
    <definedName name="YY" localSheetId="3">#REF!</definedName>
    <definedName name="YY" localSheetId="7">#REF!</definedName>
    <definedName name="YY">#REF!</definedName>
    <definedName name="地区名称" localSheetId="12">#REF!</definedName>
    <definedName name="地区名称" localSheetId="17">#REF!</definedName>
    <definedName name="地区名称" localSheetId="18">#REF!</definedName>
    <definedName name="地区名称" localSheetId="24">#REF!</definedName>
    <definedName name="地区名称" localSheetId="26">#REF!</definedName>
    <definedName name="地区名称" localSheetId="3">#REF!</definedName>
    <definedName name="地区名称" localSheetId="7">#REF!</definedName>
    <definedName name="地区名称">#REF!</definedName>
    <definedName name="福州" localSheetId="12">#REF!</definedName>
    <definedName name="福州" localSheetId="17">#REF!</definedName>
    <definedName name="福州" localSheetId="18">#REF!</definedName>
    <definedName name="福州" localSheetId="24">#REF!</definedName>
    <definedName name="福州" localSheetId="26">#REF!</definedName>
    <definedName name="福州" localSheetId="3">#REF!</definedName>
    <definedName name="福州" localSheetId="7">#REF!</definedName>
    <definedName name="福州">#REF!</definedName>
    <definedName name="汇率" localSheetId="12">#REF!</definedName>
    <definedName name="汇率" localSheetId="17">#REF!</definedName>
    <definedName name="汇率" localSheetId="18">#REF!</definedName>
    <definedName name="汇率" localSheetId="24">#REF!</definedName>
    <definedName name="汇率" localSheetId="26">#REF!</definedName>
    <definedName name="汇率" localSheetId="3">#REF!</definedName>
    <definedName name="汇率" localSheetId="7">#REF!</definedName>
    <definedName name="汇率">#REF!</definedName>
    <definedName name="全额差额比例" localSheetId="17">'[2]C01-1'!#REF!</definedName>
    <definedName name="全额差额比例" localSheetId="18">'[2]C01-1'!#REF!</definedName>
    <definedName name="全额差额比例" localSheetId="24">'[3]C01-1'!#REF!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17">#REF!</definedName>
    <definedName name="生产列1" localSheetId="18">#REF!</definedName>
    <definedName name="生产列1" localSheetId="24">#REF!</definedName>
    <definedName name="生产列1" localSheetId="26">#REF!</definedName>
    <definedName name="生产列1" localSheetId="3">#REF!</definedName>
    <definedName name="生产列1" localSheetId="7">#REF!</definedName>
    <definedName name="生产列1">#REF!</definedName>
    <definedName name="生产列11" localSheetId="12">#REF!</definedName>
    <definedName name="生产列11" localSheetId="17">#REF!</definedName>
    <definedName name="生产列11" localSheetId="18">#REF!</definedName>
    <definedName name="生产列11" localSheetId="24">#REF!</definedName>
    <definedName name="生产列11" localSheetId="26">#REF!</definedName>
    <definedName name="生产列11" localSheetId="3">#REF!</definedName>
    <definedName name="生产列11" localSheetId="7">#REF!</definedName>
    <definedName name="生产列11">#REF!</definedName>
    <definedName name="生产列15" localSheetId="12">#REF!</definedName>
    <definedName name="生产列15" localSheetId="17">#REF!</definedName>
    <definedName name="生产列15" localSheetId="18">#REF!</definedName>
    <definedName name="生产列15" localSheetId="24">#REF!</definedName>
    <definedName name="生产列15" localSheetId="26">#REF!</definedName>
    <definedName name="生产列15" localSheetId="3">#REF!</definedName>
    <definedName name="生产列15" localSheetId="7">#REF!</definedName>
    <definedName name="生产列15">#REF!</definedName>
    <definedName name="生产列16" localSheetId="12">#REF!</definedName>
    <definedName name="生产列16" localSheetId="17">#REF!</definedName>
    <definedName name="生产列16" localSheetId="18">#REF!</definedName>
    <definedName name="生产列16" localSheetId="24">#REF!</definedName>
    <definedName name="生产列16" localSheetId="26">#REF!</definedName>
    <definedName name="生产列16" localSheetId="3">#REF!</definedName>
    <definedName name="生产列16" localSheetId="7">#REF!</definedName>
    <definedName name="生产列16">#REF!</definedName>
    <definedName name="生产列17" localSheetId="12">#REF!</definedName>
    <definedName name="生产列17" localSheetId="17">#REF!</definedName>
    <definedName name="生产列17" localSheetId="18">#REF!</definedName>
    <definedName name="生产列17" localSheetId="24">#REF!</definedName>
    <definedName name="生产列17" localSheetId="26">#REF!</definedName>
    <definedName name="生产列17" localSheetId="3">#REF!</definedName>
    <definedName name="生产列17" localSheetId="7">#REF!</definedName>
    <definedName name="生产列17">#REF!</definedName>
    <definedName name="生产列19" localSheetId="12">#REF!</definedName>
    <definedName name="生产列19" localSheetId="17">#REF!</definedName>
    <definedName name="生产列19" localSheetId="18">#REF!</definedName>
    <definedName name="生产列19" localSheetId="24">#REF!</definedName>
    <definedName name="生产列19" localSheetId="26">#REF!</definedName>
    <definedName name="生产列19" localSheetId="3">#REF!</definedName>
    <definedName name="生产列19" localSheetId="7">#REF!</definedName>
    <definedName name="生产列19">#REF!</definedName>
    <definedName name="生产列2" localSheetId="12">#REF!</definedName>
    <definedName name="生产列2" localSheetId="17">#REF!</definedName>
    <definedName name="生产列2" localSheetId="18">#REF!</definedName>
    <definedName name="生产列2" localSheetId="24">#REF!</definedName>
    <definedName name="生产列2" localSheetId="26">#REF!</definedName>
    <definedName name="生产列2" localSheetId="3">#REF!</definedName>
    <definedName name="生产列2" localSheetId="7">#REF!</definedName>
    <definedName name="生产列2">#REF!</definedName>
    <definedName name="生产列20" localSheetId="12">#REF!</definedName>
    <definedName name="生产列20" localSheetId="17">#REF!</definedName>
    <definedName name="生产列20" localSheetId="18">#REF!</definedName>
    <definedName name="生产列20" localSheetId="24">#REF!</definedName>
    <definedName name="生产列20" localSheetId="26">#REF!</definedName>
    <definedName name="生产列20" localSheetId="3">#REF!</definedName>
    <definedName name="生产列20" localSheetId="7">#REF!</definedName>
    <definedName name="生产列20">#REF!</definedName>
    <definedName name="生产列3" localSheetId="12">#REF!</definedName>
    <definedName name="生产列3" localSheetId="17">#REF!</definedName>
    <definedName name="生产列3" localSheetId="18">#REF!</definedName>
    <definedName name="生产列3" localSheetId="24">#REF!</definedName>
    <definedName name="生产列3" localSheetId="26">#REF!</definedName>
    <definedName name="生产列3" localSheetId="3">#REF!</definedName>
    <definedName name="生产列3" localSheetId="7">#REF!</definedName>
    <definedName name="生产列3">#REF!</definedName>
    <definedName name="生产列4" localSheetId="12">#REF!</definedName>
    <definedName name="生产列4" localSheetId="17">#REF!</definedName>
    <definedName name="生产列4" localSheetId="18">#REF!</definedName>
    <definedName name="生产列4" localSheetId="24">#REF!</definedName>
    <definedName name="生产列4" localSheetId="26">#REF!</definedName>
    <definedName name="生产列4" localSheetId="3">#REF!</definedName>
    <definedName name="生产列4" localSheetId="7">#REF!</definedName>
    <definedName name="生产列4">#REF!</definedName>
    <definedName name="生产列5" localSheetId="12">#REF!</definedName>
    <definedName name="生产列5" localSheetId="17">#REF!</definedName>
    <definedName name="生产列5" localSheetId="18">#REF!</definedName>
    <definedName name="生产列5" localSheetId="24">#REF!</definedName>
    <definedName name="生产列5" localSheetId="26">#REF!</definedName>
    <definedName name="生产列5" localSheetId="3">#REF!</definedName>
    <definedName name="生产列5" localSheetId="7">#REF!</definedName>
    <definedName name="生产列5">#REF!</definedName>
    <definedName name="生产列6" localSheetId="12">#REF!</definedName>
    <definedName name="生产列6" localSheetId="17">#REF!</definedName>
    <definedName name="生产列6" localSheetId="18">#REF!</definedName>
    <definedName name="生产列6" localSheetId="24">#REF!</definedName>
    <definedName name="生产列6" localSheetId="26">#REF!</definedName>
    <definedName name="生产列6" localSheetId="3">#REF!</definedName>
    <definedName name="生产列6" localSheetId="7">#REF!</definedName>
    <definedName name="生产列6">#REF!</definedName>
    <definedName name="生产列7" localSheetId="12">#REF!</definedName>
    <definedName name="生产列7" localSheetId="17">#REF!</definedName>
    <definedName name="生产列7" localSheetId="18">#REF!</definedName>
    <definedName name="生产列7" localSheetId="24">#REF!</definedName>
    <definedName name="生产列7" localSheetId="26">#REF!</definedName>
    <definedName name="生产列7" localSheetId="3">#REF!</definedName>
    <definedName name="生产列7" localSheetId="7">#REF!</definedName>
    <definedName name="生产列7">#REF!</definedName>
    <definedName name="生产列8" localSheetId="12">#REF!</definedName>
    <definedName name="生产列8" localSheetId="17">#REF!</definedName>
    <definedName name="生产列8" localSheetId="18">#REF!</definedName>
    <definedName name="生产列8" localSheetId="24">#REF!</definedName>
    <definedName name="生产列8" localSheetId="26">#REF!</definedName>
    <definedName name="生产列8" localSheetId="3">#REF!</definedName>
    <definedName name="生产列8" localSheetId="7">#REF!</definedName>
    <definedName name="生产列8">#REF!</definedName>
    <definedName name="生产列9" localSheetId="12">#REF!</definedName>
    <definedName name="生产列9" localSheetId="17">#REF!</definedName>
    <definedName name="生产列9" localSheetId="18">#REF!</definedName>
    <definedName name="生产列9" localSheetId="24">#REF!</definedName>
    <definedName name="生产列9" localSheetId="26">#REF!</definedName>
    <definedName name="生产列9" localSheetId="3">#REF!</definedName>
    <definedName name="生产列9" localSheetId="7">#REF!</definedName>
    <definedName name="生产列9">#REF!</definedName>
    <definedName name="生产期" localSheetId="12">#REF!</definedName>
    <definedName name="生产期" localSheetId="17">#REF!</definedName>
    <definedName name="生产期" localSheetId="18">#REF!</definedName>
    <definedName name="生产期" localSheetId="24">#REF!</definedName>
    <definedName name="生产期" localSheetId="26">#REF!</definedName>
    <definedName name="生产期" localSheetId="3">#REF!</definedName>
    <definedName name="生产期" localSheetId="7">#REF!</definedName>
    <definedName name="生产期">#REF!</definedName>
    <definedName name="生产期1" localSheetId="12">#REF!</definedName>
    <definedName name="生产期1" localSheetId="17">#REF!</definedName>
    <definedName name="生产期1" localSheetId="18">#REF!</definedName>
    <definedName name="生产期1" localSheetId="24">#REF!</definedName>
    <definedName name="生产期1" localSheetId="26">#REF!</definedName>
    <definedName name="生产期1" localSheetId="3">#REF!</definedName>
    <definedName name="生产期1" localSheetId="7">#REF!</definedName>
    <definedName name="生产期1">#REF!</definedName>
    <definedName name="生产期11" localSheetId="12">#REF!</definedName>
    <definedName name="生产期11" localSheetId="17">#REF!</definedName>
    <definedName name="生产期11" localSheetId="18">#REF!</definedName>
    <definedName name="生产期11" localSheetId="24">#REF!</definedName>
    <definedName name="生产期11" localSheetId="26">#REF!</definedName>
    <definedName name="生产期11" localSheetId="3">#REF!</definedName>
    <definedName name="生产期11" localSheetId="7">#REF!</definedName>
    <definedName name="生产期11">#REF!</definedName>
    <definedName name="生产期15" localSheetId="12">#REF!</definedName>
    <definedName name="生产期15" localSheetId="17">#REF!</definedName>
    <definedName name="生产期15" localSheetId="18">#REF!</definedName>
    <definedName name="生产期15" localSheetId="24">#REF!</definedName>
    <definedName name="生产期15" localSheetId="26">#REF!</definedName>
    <definedName name="生产期15" localSheetId="3">#REF!</definedName>
    <definedName name="生产期15" localSheetId="7">#REF!</definedName>
    <definedName name="生产期15">#REF!</definedName>
    <definedName name="生产期16" localSheetId="12">#REF!</definedName>
    <definedName name="生产期16" localSheetId="17">#REF!</definedName>
    <definedName name="生产期16" localSheetId="18">#REF!</definedName>
    <definedName name="生产期16" localSheetId="24">#REF!</definedName>
    <definedName name="生产期16" localSheetId="26">#REF!</definedName>
    <definedName name="生产期16" localSheetId="3">#REF!</definedName>
    <definedName name="生产期16" localSheetId="7">#REF!</definedName>
    <definedName name="生产期16">#REF!</definedName>
    <definedName name="生产期17" localSheetId="12">#REF!</definedName>
    <definedName name="生产期17" localSheetId="17">#REF!</definedName>
    <definedName name="生产期17" localSheetId="18">#REF!</definedName>
    <definedName name="生产期17" localSheetId="24">#REF!</definedName>
    <definedName name="生产期17" localSheetId="26">#REF!</definedName>
    <definedName name="生产期17" localSheetId="3">#REF!</definedName>
    <definedName name="生产期17" localSheetId="7">#REF!</definedName>
    <definedName name="生产期17">#REF!</definedName>
    <definedName name="生产期19" localSheetId="12">#REF!</definedName>
    <definedName name="生产期19" localSheetId="17">#REF!</definedName>
    <definedName name="生产期19" localSheetId="18">#REF!</definedName>
    <definedName name="生产期19" localSheetId="24">#REF!</definedName>
    <definedName name="生产期19" localSheetId="26">#REF!</definedName>
    <definedName name="生产期19" localSheetId="3">#REF!</definedName>
    <definedName name="生产期19" localSheetId="7">#REF!</definedName>
    <definedName name="生产期19">#REF!</definedName>
    <definedName name="生产期2" localSheetId="12">#REF!</definedName>
    <definedName name="生产期2" localSheetId="17">#REF!</definedName>
    <definedName name="生产期2" localSheetId="18">#REF!</definedName>
    <definedName name="生产期2" localSheetId="24">#REF!</definedName>
    <definedName name="生产期2" localSheetId="26">#REF!</definedName>
    <definedName name="生产期2" localSheetId="3">#REF!</definedName>
    <definedName name="生产期2" localSheetId="7">#REF!</definedName>
    <definedName name="生产期2">#REF!</definedName>
    <definedName name="生产期20" localSheetId="12">#REF!</definedName>
    <definedName name="生产期20" localSheetId="17">#REF!</definedName>
    <definedName name="生产期20" localSheetId="18">#REF!</definedName>
    <definedName name="生产期20" localSheetId="24">#REF!</definedName>
    <definedName name="生产期20" localSheetId="26">#REF!</definedName>
    <definedName name="生产期20" localSheetId="3">#REF!</definedName>
    <definedName name="生产期20" localSheetId="7">#REF!</definedName>
    <definedName name="生产期20">#REF!</definedName>
    <definedName name="生产期3" localSheetId="12">#REF!</definedName>
    <definedName name="生产期3" localSheetId="17">#REF!</definedName>
    <definedName name="生产期3" localSheetId="18">#REF!</definedName>
    <definedName name="生产期3" localSheetId="24">#REF!</definedName>
    <definedName name="生产期3" localSheetId="26">#REF!</definedName>
    <definedName name="生产期3" localSheetId="3">#REF!</definedName>
    <definedName name="生产期3" localSheetId="7">#REF!</definedName>
    <definedName name="生产期3">#REF!</definedName>
    <definedName name="生产期4" localSheetId="12">#REF!</definedName>
    <definedName name="生产期4" localSheetId="17">#REF!</definedName>
    <definedName name="生产期4" localSheetId="18">#REF!</definedName>
    <definedName name="生产期4" localSheetId="24">#REF!</definedName>
    <definedName name="生产期4" localSheetId="26">#REF!</definedName>
    <definedName name="生产期4" localSheetId="3">#REF!</definedName>
    <definedName name="生产期4" localSheetId="7">#REF!</definedName>
    <definedName name="生产期4">#REF!</definedName>
    <definedName name="生产期5" localSheetId="12">#REF!</definedName>
    <definedName name="生产期5" localSheetId="17">#REF!</definedName>
    <definedName name="生产期5" localSheetId="18">#REF!</definedName>
    <definedName name="生产期5" localSheetId="24">#REF!</definedName>
    <definedName name="生产期5" localSheetId="26">#REF!</definedName>
    <definedName name="生产期5" localSheetId="3">#REF!</definedName>
    <definedName name="生产期5" localSheetId="7">#REF!</definedName>
    <definedName name="生产期5">#REF!</definedName>
    <definedName name="生产期6" localSheetId="12">#REF!</definedName>
    <definedName name="生产期6" localSheetId="17">#REF!</definedName>
    <definedName name="生产期6" localSheetId="18">#REF!</definedName>
    <definedName name="生产期6" localSheetId="24">#REF!</definedName>
    <definedName name="生产期6" localSheetId="26">#REF!</definedName>
    <definedName name="生产期6" localSheetId="3">#REF!</definedName>
    <definedName name="生产期6" localSheetId="7">#REF!</definedName>
    <definedName name="生产期6">#REF!</definedName>
    <definedName name="生产期7" localSheetId="12">#REF!</definedName>
    <definedName name="生产期7" localSheetId="17">#REF!</definedName>
    <definedName name="生产期7" localSheetId="18">#REF!</definedName>
    <definedName name="生产期7" localSheetId="24">#REF!</definedName>
    <definedName name="生产期7" localSheetId="26">#REF!</definedName>
    <definedName name="生产期7" localSheetId="3">#REF!</definedName>
    <definedName name="生产期7" localSheetId="7">#REF!</definedName>
    <definedName name="生产期7">#REF!</definedName>
    <definedName name="生产期8" localSheetId="12">#REF!</definedName>
    <definedName name="生产期8" localSheetId="17">#REF!</definedName>
    <definedName name="生产期8" localSheetId="18">#REF!</definedName>
    <definedName name="生产期8" localSheetId="24">#REF!</definedName>
    <definedName name="生产期8" localSheetId="26">#REF!</definedName>
    <definedName name="生产期8" localSheetId="3">#REF!</definedName>
    <definedName name="生产期8" localSheetId="7">#REF!</definedName>
    <definedName name="生产期8">#REF!</definedName>
    <definedName name="生产期9" localSheetId="12">#REF!</definedName>
    <definedName name="生产期9" localSheetId="17">#REF!</definedName>
    <definedName name="生产期9" localSheetId="18">#REF!</definedName>
    <definedName name="生产期9" localSheetId="24">#REF!</definedName>
    <definedName name="生产期9" localSheetId="26">#REF!</definedName>
    <definedName name="生产期9" localSheetId="3">#REF!</definedName>
    <definedName name="生产期9" localSheetId="7">#REF!</definedName>
    <definedName name="生产期9">#REF!</definedName>
    <definedName name="体制上解" localSheetId="12">#REF!</definedName>
    <definedName name="体制上解" localSheetId="17">#REF!</definedName>
    <definedName name="体制上解" localSheetId="18">#REF!</definedName>
    <definedName name="体制上解" localSheetId="24">#REF!</definedName>
    <definedName name="体制上解" localSheetId="26">#REF!</definedName>
    <definedName name="体制上解" localSheetId="3">#REF!</definedName>
    <definedName name="体制上解" localSheetId="7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C5" i="170"/>
  <c r="C628" i="171"/>
  <c r="C421" l="1"/>
  <c r="C409"/>
  <c r="C408"/>
  <c r="C386"/>
  <c r="C354"/>
  <c r="C298"/>
  <c r="C281"/>
  <c r="C413"/>
  <c r="C411"/>
  <c r="C410"/>
  <c r="C388"/>
  <c r="C387"/>
  <c r="C303"/>
  <c r="D303" s="1"/>
  <c r="C302"/>
  <c r="D11" i="190"/>
  <c r="D7" i="189"/>
  <c r="D8"/>
  <c r="D9"/>
  <c r="D10"/>
  <c r="D11"/>
  <c r="D12"/>
  <c r="D6"/>
  <c r="D7" i="188"/>
  <c r="D8"/>
  <c r="D9"/>
  <c r="D10"/>
  <c r="D11"/>
  <c r="D12"/>
  <c r="D6"/>
  <c r="D6" i="17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6"/>
  <c r="D127"/>
  <c r="D128"/>
  <c r="D129"/>
  <c r="D130"/>
  <c r="D132"/>
  <c r="D133"/>
  <c r="D136"/>
  <c r="D137"/>
  <c r="D138"/>
  <c r="D139"/>
  <c r="D140"/>
  <c r="D141"/>
  <c r="D142"/>
  <c r="D143"/>
  <c r="D144"/>
  <c r="D145"/>
  <c r="D146"/>
  <c r="D147"/>
  <c r="D148"/>
  <c r="D150"/>
  <c r="D151"/>
  <c r="D152"/>
  <c r="D153"/>
  <c r="D154"/>
  <c r="D155"/>
  <c r="D156"/>
  <c r="D159"/>
  <c r="D160"/>
  <c r="D161"/>
  <c r="D162"/>
  <c r="D163"/>
  <c r="D164"/>
  <c r="D165"/>
  <c r="D166"/>
  <c r="D168"/>
  <c r="D169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7"/>
  <c r="D218"/>
  <c r="D219"/>
  <c r="D220"/>
  <c r="D221"/>
  <c r="D222"/>
  <c r="D223"/>
  <c r="D224"/>
  <c r="D225"/>
  <c r="D226"/>
  <c r="D227"/>
  <c r="D228"/>
  <c r="D229"/>
  <c r="D230"/>
  <c r="D231"/>
  <c r="D233"/>
  <c r="D234"/>
  <c r="D235"/>
  <c r="D236"/>
  <c r="D237"/>
  <c r="D238"/>
  <c r="D241"/>
  <c r="D242"/>
  <c r="D244"/>
  <c r="D245"/>
  <c r="D246"/>
  <c r="D247"/>
  <c r="D248"/>
  <c r="D249"/>
  <c r="D250"/>
  <c r="D251"/>
  <c r="D252"/>
  <c r="D253"/>
  <c r="D254"/>
  <c r="D255"/>
  <c r="D256"/>
  <c r="D257"/>
  <c r="D258"/>
  <c r="D259"/>
  <c r="D261"/>
  <c r="D262"/>
  <c r="D263"/>
  <c r="D264"/>
  <c r="D266"/>
  <c r="D267"/>
  <c r="D269"/>
  <c r="D270"/>
  <c r="D271"/>
  <c r="D273"/>
  <c r="D274"/>
  <c r="D275"/>
  <c r="D276"/>
  <c r="D277"/>
  <c r="D279"/>
  <c r="D280"/>
  <c r="D281"/>
  <c r="D282"/>
  <c r="D283"/>
  <c r="D284"/>
  <c r="D285"/>
  <c r="D286"/>
  <c r="D287"/>
  <c r="D288"/>
  <c r="D290"/>
  <c r="D291"/>
  <c r="D292"/>
  <c r="D293"/>
  <c r="D294"/>
  <c r="D295"/>
  <c r="D296"/>
  <c r="D297"/>
  <c r="D298"/>
  <c r="D300"/>
  <c r="D301"/>
  <c r="D302"/>
  <c r="D304"/>
  <c r="D305"/>
  <c r="D306"/>
  <c r="D307"/>
  <c r="D308"/>
  <c r="D309"/>
  <c r="D310"/>
  <c r="D311"/>
  <c r="D312"/>
  <c r="D313"/>
  <c r="D314"/>
  <c r="D315"/>
  <c r="D316"/>
  <c r="D318"/>
  <c r="D320"/>
  <c r="D321"/>
  <c r="D322"/>
  <c r="D323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8"/>
  <c r="D349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8"/>
  <c r="D379"/>
  <c r="D382"/>
  <c r="D383"/>
  <c r="D384"/>
  <c r="D385"/>
  <c r="D386"/>
  <c r="D387"/>
  <c r="D388"/>
  <c r="D390"/>
  <c r="D391"/>
  <c r="D392"/>
  <c r="D393"/>
  <c r="D394"/>
  <c r="D396"/>
  <c r="D397"/>
  <c r="D398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7"/>
  <c r="D548"/>
  <c r="D549"/>
  <c r="D550"/>
  <c r="D551"/>
  <c r="D552"/>
  <c r="D553"/>
  <c r="D554"/>
  <c r="D556"/>
  <c r="D557"/>
  <c r="D558"/>
  <c r="D559"/>
  <c r="D561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1"/>
  <c r="D592"/>
  <c r="D593"/>
  <c r="D594"/>
  <c r="D595"/>
  <c r="D596"/>
  <c r="D598"/>
  <c r="D599"/>
  <c r="D600"/>
  <c r="D601"/>
  <c r="D602"/>
  <c r="D603"/>
  <c r="D604"/>
  <c r="D605"/>
  <c r="D606"/>
  <c r="D607"/>
  <c r="D608"/>
  <c r="D609"/>
  <c r="D610"/>
  <c r="D611"/>
  <c r="D617"/>
  <c r="D618"/>
  <c r="D619"/>
  <c r="D621"/>
  <c r="D5"/>
  <c r="D6" i="165"/>
  <c r="D80" i="170"/>
  <c r="D52"/>
  <c r="D53"/>
  <c r="D55"/>
  <c r="D56"/>
  <c r="D57"/>
  <c r="D58"/>
  <c r="D38"/>
  <c r="D39"/>
  <c r="D40"/>
  <c r="D12"/>
  <c r="D13"/>
  <c r="D14"/>
  <c r="D15"/>
  <c r="D16"/>
  <c r="D17"/>
  <c r="D18"/>
  <c r="D19"/>
  <c r="D20"/>
  <c r="D21"/>
  <c r="D7"/>
  <c r="D8"/>
  <c r="D9"/>
  <c r="D10"/>
  <c r="C76"/>
  <c r="B76"/>
  <c r="D76" s="1"/>
  <c r="C57"/>
  <c r="C51"/>
  <c r="B51"/>
  <c r="D51" s="1"/>
  <c r="B48"/>
  <c r="B44"/>
  <c r="B41"/>
  <c r="C37"/>
  <c r="B37"/>
  <c r="D37" s="1"/>
  <c r="B30"/>
  <c r="B22"/>
  <c r="C11"/>
  <c r="B11"/>
  <c r="D11" s="1"/>
  <c r="C6"/>
  <c r="B6"/>
  <c r="D6" s="1"/>
  <c r="B5"/>
  <c r="D5" s="1"/>
  <c r="D20" i="23"/>
  <c r="D19"/>
  <c r="D18"/>
  <c r="D16"/>
  <c r="D15"/>
  <c r="D14"/>
  <c r="C14"/>
  <c r="D13"/>
  <c r="D12"/>
  <c r="D11"/>
  <c r="C10"/>
  <c r="D10" s="1"/>
  <c r="D8"/>
  <c r="C7"/>
  <c r="D7" s="1"/>
  <c r="D6"/>
  <c r="C6"/>
  <c r="C5"/>
  <c r="B5"/>
  <c r="D5" s="1"/>
  <c r="B16" i="28"/>
  <c r="B8"/>
  <c r="E16"/>
  <c r="D16"/>
  <c r="D12" i="190"/>
  <c r="D13"/>
  <c r="D14"/>
  <c r="D15"/>
  <c r="D17"/>
  <c r="D18"/>
  <c r="D19"/>
  <c r="D20"/>
  <c r="D21"/>
  <c r="D23"/>
  <c r="D24"/>
  <c r="D26"/>
  <c r="D27"/>
  <c r="D29"/>
  <c r="D30"/>
  <c r="D31"/>
  <c r="D32"/>
  <c r="D35"/>
  <c r="D36"/>
  <c r="D38"/>
  <c r="D39"/>
  <c r="D41"/>
  <c r="D42"/>
  <c r="D44"/>
  <c r="D45"/>
  <c r="D47"/>
  <c r="D11" i="191"/>
  <c r="D12"/>
  <c r="D13"/>
  <c r="D14"/>
  <c r="D15"/>
  <c r="D16"/>
  <c r="D17"/>
  <c r="D18"/>
  <c r="D19"/>
  <c r="D20"/>
  <c r="D22"/>
  <c r="D23"/>
  <c r="D24"/>
  <c r="D26"/>
  <c r="D27"/>
  <c r="D29"/>
  <c r="D30"/>
  <c r="D31"/>
  <c r="D32"/>
  <c r="D33"/>
  <c r="D34"/>
  <c r="D35"/>
  <c r="D37"/>
  <c r="D23" i="165"/>
  <c r="D24"/>
  <c r="D25"/>
  <c r="D26"/>
  <c r="D27"/>
  <c r="D29"/>
  <c r="D30"/>
  <c r="D7"/>
  <c r="D9"/>
  <c r="D10"/>
  <c r="D11"/>
  <c r="D12"/>
  <c r="D13"/>
  <c r="D14"/>
  <c r="D15"/>
  <c r="D16"/>
  <c r="D17"/>
  <c r="D18"/>
  <c r="D20"/>
  <c r="D23" i="19"/>
  <c r="D24"/>
  <c r="D25"/>
  <c r="D26"/>
  <c r="D27"/>
  <c r="D28"/>
  <c r="D29"/>
  <c r="D30"/>
  <c r="D6"/>
  <c r="D7"/>
  <c r="D9"/>
  <c r="D10"/>
  <c r="D11"/>
  <c r="D12"/>
  <c r="D13"/>
  <c r="D14"/>
  <c r="D15"/>
  <c r="D16"/>
  <c r="D17"/>
  <c r="D18"/>
  <c r="D20"/>
  <c r="B15" i="199" l="1"/>
  <c r="C15"/>
  <c r="D15"/>
  <c r="D16"/>
  <c r="B30"/>
  <c r="C30"/>
  <c r="D30"/>
  <c r="D31"/>
  <c r="B32"/>
  <c r="C32"/>
  <c r="D32"/>
  <c r="B35"/>
  <c r="C35"/>
  <c r="D35"/>
  <c r="B5" i="198"/>
  <c r="C5"/>
  <c r="D5"/>
  <c r="D6"/>
  <c r="D7"/>
  <c r="D8"/>
  <c r="D9"/>
  <c r="D10"/>
  <c r="D11"/>
  <c r="B20"/>
  <c r="B23" s="1"/>
  <c r="C20"/>
  <c r="D20"/>
  <c r="C23"/>
  <c r="D23"/>
  <c r="D5" i="197"/>
  <c r="D6"/>
  <c r="D7"/>
  <c r="D9"/>
  <c r="B10"/>
  <c r="C10"/>
  <c r="D10"/>
  <c r="D5" i="196"/>
  <c r="D6"/>
  <c r="D9"/>
  <c r="B10"/>
  <c r="C10"/>
  <c r="D10"/>
  <c r="D10" i="191"/>
  <c r="B38"/>
  <c r="C38"/>
  <c r="D38"/>
  <c r="B47" i="190"/>
  <c r="C47"/>
  <c r="B12" i="189"/>
  <c r="C12"/>
  <c r="B12" i="188"/>
  <c r="C12"/>
  <c r="B65" i="29"/>
  <c r="B59"/>
  <c r="D57"/>
  <c r="C57"/>
  <c r="B57"/>
  <c r="D56"/>
  <c r="D55"/>
  <c r="C55"/>
  <c r="B55"/>
  <c r="D54"/>
  <c r="D53"/>
  <c r="C53"/>
  <c r="B53"/>
  <c r="D51"/>
  <c r="D50"/>
  <c r="D49"/>
  <c r="D48"/>
  <c r="C48"/>
  <c r="B48"/>
  <c r="D46"/>
  <c r="C46"/>
  <c r="B46"/>
  <c r="D45"/>
  <c r="C45"/>
  <c r="B45"/>
  <c r="B43"/>
  <c r="C41"/>
  <c r="C40"/>
  <c r="B40"/>
  <c r="C38"/>
  <c r="C36"/>
  <c r="D34"/>
  <c r="D33"/>
  <c r="D32"/>
  <c r="C32"/>
  <c r="B32"/>
  <c r="D31"/>
  <c r="D29"/>
  <c r="D28"/>
  <c r="D27"/>
  <c r="C27"/>
  <c r="B27"/>
  <c r="D26"/>
  <c r="D24"/>
  <c r="D23"/>
  <c r="D22"/>
  <c r="C22"/>
  <c r="B22"/>
  <c r="D21"/>
  <c r="D19"/>
  <c r="D18"/>
  <c r="D15"/>
  <c r="D14"/>
  <c r="D13"/>
  <c r="D12"/>
  <c r="D11"/>
  <c r="D10"/>
  <c r="D9"/>
  <c r="C9"/>
  <c r="B9"/>
  <c r="D8"/>
  <c r="C8"/>
  <c r="B8"/>
  <c r="C6"/>
  <c r="C5"/>
  <c r="B28" i="166"/>
  <c r="D20"/>
  <c r="C20"/>
  <c r="B20"/>
  <c r="D17"/>
  <c r="D14"/>
  <c r="D13"/>
  <c r="D11"/>
  <c r="D10"/>
  <c r="D9"/>
  <c r="D7"/>
  <c r="B24" i="27"/>
  <c r="B18"/>
  <c r="D16"/>
  <c r="C16"/>
  <c r="B16"/>
  <c r="D15"/>
  <c r="D14"/>
  <c r="D13"/>
  <c r="D10"/>
  <c r="D8"/>
  <c r="B28" i="26"/>
  <c r="D20"/>
  <c r="C20"/>
  <c r="B20"/>
  <c r="D17"/>
  <c r="D14"/>
  <c r="D13"/>
  <c r="D11"/>
  <c r="D10"/>
  <c r="D9"/>
  <c r="D7"/>
  <c r="D10" i="25"/>
  <c r="D9"/>
  <c r="B8"/>
  <c r="D8" s="1"/>
  <c r="D7"/>
  <c r="D6"/>
  <c r="B5"/>
  <c r="D5" s="1"/>
  <c r="E18" i="169"/>
  <c r="D18"/>
  <c r="B18"/>
  <c r="B17"/>
  <c r="B16"/>
  <c r="B15"/>
  <c r="B14"/>
  <c r="B13"/>
  <c r="B12"/>
  <c r="B11"/>
  <c r="B10"/>
  <c r="B9"/>
  <c r="B8"/>
  <c r="B7"/>
  <c r="B6"/>
  <c r="B5"/>
  <c r="B74" i="168"/>
  <c r="B69"/>
  <c r="B63"/>
  <c r="B59"/>
  <c r="B56"/>
  <c r="B53"/>
  <c r="B45"/>
  <c r="B9"/>
  <c r="L80" i="170"/>
  <c r="G80"/>
  <c r="I80" s="1"/>
  <c r="L79"/>
  <c r="I79"/>
  <c r="G79"/>
  <c r="L78"/>
  <c r="G78"/>
  <c r="I78" s="1"/>
  <c r="L77"/>
  <c r="I77"/>
  <c r="G77"/>
  <c r="L76"/>
  <c r="G76"/>
  <c r="I76" s="1"/>
  <c r="L75"/>
  <c r="G75"/>
  <c r="I75" s="1"/>
  <c r="L74"/>
  <c r="I74"/>
  <c r="G74"/>
  <c r="L73"/>
  <c r="G73"/>
  <c r="I73" s="1"/>
  <c r="L72"/>
  <c r="I72"/>
  <c r="G72"/>
  <c r="L71"/>
  <c r="G71"/>
  <c r="I71" s="1"/>
  <c r="L70"/>
  <c r="I70"/>
  <c r="G70"/>
  <c r="L69"/>
  <c r="G69"/>
  <c r="I69" s="1"/>
  <c r="L68"/>
  <c r="I68"/>
  <c r="G68"/>
  <c r="L67"/>
  <c r="G67"/>
  <c r="I67" s="1"/>
  <c r="L66"/>
  <c r="I66"/>
  <c r="G66"/>
  <c r="L65"/>
  <c r="G65"/>
  <c r="I65" s="1"/>
  <c r="L64"/>
  <c r="I64"/>
  <c r="G64"/>
  <c r="L63"/>
  <c r="G63"/>
  <c r="I63" s="1"/>
  <c r="L62"/>
  <c r="I62"/>
  <c r="G62"/>
  <c r="L61"/>
  <c r="G61"/>
  <c r="I61" s="1"/>
  <c r="L60"/>
  <c r="I60"/>
  <c r="G60"/>
  <c r="L59"/>
  <c r="G59"/>
  <c r="I59" s="1"/>
  <c r="L58"/>
  <c r="I58"/>
  <c r="G58"/>
  <c r="L57"/>
  <c r="G57"/>
  <c r="I57" s="1"/>
  <c r="L56"/>
  <c r="G56"/>
  <c r="I56" s="1"/>
  <c r="L55"/>
  <c r="I55"/>
  <c r="G55"/>
  <c r="L54"/>
  <c r="G54"/>
  <c r="I54" s="1"/>
  <c r="L53"/>
  <c r="I53"/>
  <c r="G53"/>
  <c r="L52"/>
  <c r="G52"/>
  <c r="I52" s="1"/>
  <c r="L51"/>
  <c r="I51"/>
  <c r="G51"/>
  <c r="L50"/>
  <c r="I50"/>
  <c r="G50"/>
  <c r="L49"/>
  <c r="G49"/>
  <c r="I49" s="1"/>
  <c r="L48"/>
  <c r="I48"/>
  <c r="G48"/>
  <c r="L47"/>
  <c r="I47"/>
  <c r="G47"/>
  <c r="L46"/>
  <c r="G46"/>
  <c r="I46" s="1"/>
  <c r="L45"/>
  <c r="I45"/>
  <c r="G45"/>
  <c r="L44"/>
  <c r="G44"/>
  <c r="I44" s="1"/>
  <c r="L43"/>
  <c r="G43"/>
  <c r="I43" s="1"/>
  <c r="L42"/>
  <c r="I42"/>
  <c r="G42"/>
  <c r="L41"/>
  <c r="G41"/>
  <c r="I41" s="1"/>
  <c r="L40"/>
  <c r="G40"/>
  <c r="I40" s="1"/>
  <c r="L39"/>
  <c r="I39"/>
  <c r="G39"/>
  <c r="L38"/>
  <c r="G38"/>
  <c r="I38" s="1"/>
  <c r="L37"/>
  <c r="I37"/>
  <c r="G37"/>
  <c r="L36"/>
  <c r="I36"/>
  <c r="G36"/>
  <c r="L35"/>
  <c r="G35"/>
  <c r="I35" s="1"/>
  <c r="L34"/>
  <c r="I34"/>
  <c r="G34"/>
  <c r="L33"/>
  <c r="G33"/>
  <c r="I33" s="1"/>
  <c r="L32"/>
  <c r="I32"/>
  <c r="G32"/>
  <c r="L31"/>
  <c r="G31"/>
  <c r="I31" s="1"/>
  <c r="L30"/>
  <c r="I30"/>
  <c r="G30"/>
  <c r="L29"/>
  <c r="I29"/>
  <c r="G29"/>
  <c r="L28"/>
  <c r="G28"/>
  <c r="I28" s="1"/>
  <c r="L27"/>
  <c r="I27"/>
  <c r="G27"/>
  <c r="L26"/>
  <c r="G26"/>
  <c r="I26" s="1"/>
  <c r="L25"/>
  <c r="I25"/>
  <c r="G25"/>
  <c r="L24"/>
  <c r="G24"/>
  <c r="I24" s="1"/>
  <c r="L23"/>
  <c r="I23"/>
  <c r="G23"/>
  <c r="L22"/>
  <c r="G22"/>
  <c r="I22" s="1"/>
  <c r="L21"/>
  <c r="G21"/>
  <c r="I21" s="1"/>
  <c r="L20"/>
  <c r="I20"/>
  <c r="G20"/>
  <c r="L19"/>
  <c r="G19"/>
  <c r="I19" s="1"/>
  <c r="L18"/>
  <c r="I18"/>
  <c r="G18"/>
  <c r="L17"/>
  <c r="G17"/>
  <c r="I17" s="1"/>
  <c r="L16"/>
  <c r="I16"/>
  <c r="G16"/>
  <c r="L15"/>
  <c r="G15"/>
  <c r="I15" s="1"/>
  <c r="L14"/>
  <c r="I14"/>
  <c r="G14"/>
  <c r="L13"/>
  <c r="G13"/>
  <c r="I13" s="1"/>
  <c r="L12"/>
  <c r="I12"/>
  <c r="G12"/>
  <c r="L11"/>
  <c r="G11"/>
  <c r="I11" s="1"/>
  <c r="L10"/>
  <c r="G10"/>
  <c r="I10" s="1"/>
  <c r="L9"/>
  <c r="I9"/>
  <c r="G9"/>
  <c r="L8"/>
  <c r="G8"/>
  <c r="I8" s="1"/>
  <c r="L7"/>
  <c r="I7"/>
  <c r="G7"/>
  <c r="L6"/>
  <c r="G6"/>
  <c r="I6" s="1"/>
  <c r="L5"/>
  <c r="G5"/>
  <c r="I5" s="1"/>
  <c r="B615" i="171"/>
  <c r="B612"/>
  <c r="C260"/>
  <c r="D260" s="1"/>
  <c r="B34" i="165"/>
  <c r="B33"/>
  <c r="C31"/>
  <c r="C22"/>
  <c r="B22"/>
  <c r="B31" s="1"/>
  <c r="D5"/>
  <c r="C5"/>
  <c r="B5"/>
  <c r="D30" i="21"/>
  <c r="C30"/>
  <c r="B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"/>
  <c r="D22" i="19"/>
  <c r="C22"/>
  <c r="B22"/>
  <c r="C5"/>
  <c r="C31" s="1"/>
  <c r="B5"/>
  <c r="B614" i="171" l="1"/>
  <c r="D615"/>
  <c r="D31" i="165"/>
  <c r="B44"/>
  <c r="D22"/>
  <c r="D5" i="19"/>
  <c r="B31"/>
  <c r="D31" s="1"/>
  <c r="C243" i="171"/>
  <c r="D243" s="1"/>
  <c r="B628" l="1"/>
  <c r="D628" s="1"/>
  <c r="D614"/>
  <c r="C612"/>
  <c r="D612" s="1"/>
</calcChain>
</file>

<file path=xl/sharedStrings.xml><?xml version="1.0" encoding="utf-8"?>
<sst xmlns="http://schemas.openxmlformats.org/spreadsheetml/2006/main" count="1483" uniqueCount="1065">
  <si>
    <t>附件1：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</si>
  <si>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</si>
  <si>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</si>
  <si>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</si>
  <si>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</si>
  <si>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</si>
  <si>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</si>
  <si>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</si>
  <si>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</si>
  <si>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</si>
  <si>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</si>
  <si>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</si>
  <si>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</si>
  <si>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</si>
  <si>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</si>
  <si>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</si>
  <si>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</si>
  <si>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17、</t>
  </si>
  <si>
    <t>18、</t>
  </si>
  <si>
    <t>20、</t>
  </si>
  <si>
    <t>21、</t>
  </si>
  <si>
    <t>22、</t>
  </si>
  <si>
    <t>23、</t>
  </si>
  <si>
    <t>附表1-23：2018年度政府一般债务余额和限额情况表</t>
  </si>
  <si>
    <t>24、</t>
  </si>
  <si>
    <t>附表1-24：2018年度本级政府一般债务余额和限额情况表</t>
  </si>
  <si>
    <t>25、</t>
  </si>
  <si>
    <t>附表1-25：2018年度政府专项债务余额和限额情况表</t>
  </si>
  <si>
    <t>26、</t>
  </si>
  <si>
    <t>附表1-26：2018年度本级政府专项债务余额和限额情况表</t>
  </si>
  <si>
    <t>附表1-1</t>
  </si>
  <si>
    <t>2020年度一般公共预算收入预算表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</si>
  <si>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</si>
  <si>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</si>
  <si>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</si>
  <si>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</si>
  <si>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</si>
  <si>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</si>
  <si>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</si>
  <si>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</si>
  <si>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</si>
  <si>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</si>
  <si>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</si>
  <si>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</si>
  <si>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</si>
  <si>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</si>
  <si>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</si>
  <si>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</si>
  <si>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</si>
  <si>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</si>
  <si>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</si>
  <si>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</si>
  <si>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</si>
  <si>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</si>
  <si>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</si>
  <si>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</si>
  <si>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</si>
  <si>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</si>
  <si>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</si>
  <si>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</si>
  <si>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</si>
  <si>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</si>
  <si>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</si>
  <si>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</si>
  <si>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附表1-2</t>
  </si>
  <si>
    <t>2020年度一般公共预算支出预算表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</si>
  <si>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</si>
  <si>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</si>
  <si>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</si>
  <si>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</si>
  <si>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</si>
  <si>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</si>
  <si>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</si>
  <si>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</si>
  <si>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</si>
  <si>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</si>
  <si>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</si>
  <si>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</si>
  <si>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</si>
  <si>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</si>
  <si>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</si>
  <si>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</si>
  <si>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</si>
  <si>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</si>
  <si>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</si>
  <si>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</si>
  <si>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</si>
  <si>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</si>
  <si>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</si>
  <si>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</si>
  <si>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</si>
  <si>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</si>
  <si>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</si>
  <si>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</si>
  <si>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</si>
  <si>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附表1-3</t>
  </si>
  <si>
    <t>2020年度本级一般公共预算收入预算表</t>
  </si>
  <si>
    <t>当年预算数为上年执行数%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</si>
  <si>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</si>
  <si>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</si>
  <si>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</si>
  <si>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</si>
  <si>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</si>
  <si>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</si>
  <si>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</si>
  <si>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</si>
  <si>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</si>
  <si>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</si>
  <si>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</si>
  <si>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</si>
  <si>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</si>
  <si>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附表1-4</t>
  </si>
  <si>
    <t>2020年度本级一般公共预算支出预算表</t>
  </si>
  <si>
    <t>当年预算数为上年上年预算数的％</t>
  </si>
  <si>
    <t xml:space="preserve">    人大事务</t>
  </si>
  <si>
    <t xml:space="preserve">       行政运行</t>
  </si>
  <si>
    <t xml:space="preserve">       一般行政管理事务</t>
  </si>
  <si>
    <t xml:space="preserve">       人大会议</t>
  </si>
  <si>
    <t xml:space="preserve">       人大代表履职能力提升</t>
  </si>
  <si>
    <t xml:space="preserve">       代表工作</t>
  </si>
  <si>
    <t xml:space="preserve">       事业运行</t>
  </si>
  <si>
    <t xml:space="preserve">       其他人大事务支出</t>
  </si>
  <si>
    <t xml:space="preserve">    政协事务</t>
  </si>
  <si>
    <t xml:space="preserve">       政协会议</t>
  </si>
  <si>
    <t xml:space="preserve">       委员视察</t>
  </si>
  <si>
    <t xml:space="preserve">       参政议政</t>
  </si>
  <si>
    <t xml:space="preserve">       其他政协事务支出</t>
  </si>
  <si>
    <t xml:space="preserve">    政府办公厅（室）及相关机构事务</t>
  </si>
  <si>
    <t xml:space="preserve">       信访事务</t>
  </si>
  <si>
    <t xml:space="preserve">       其他政府办公厅（室）及相关机构事务支出</t>
  </si>
  <si>
    <t xml:space="preserve">    发展与改革事务</t>
  </si>
  <si>
    <t xml:space="preserve">       物价管理</t>
  </si>
  <si>
    <t xml:space="preserve">       其他发展与改革事务支出</t>
  </si>
  <si>
    <t xml:space="preserve">    统计信息事务</t>
  </si>
  <si>
    <t xml:space="preserve">       专项统计业务</t>
  </si>
  <si>
    <t xml:space="preserve">       专项普查活动</t>
  </si>
  <si>
    <t xml:space="preserve">       统计抽样调查</t>
  </si>
  <si>
    <t xml:space="preserve">       其他统计信息事务支出</t>
  </si>
  <si>
    <t xml:space="preserve">    财政事务</t>
  </si>
  <si>
    <t xml:space="preserve">       财政国库业务</t>
  </si>
  <si>
    <t xml:space="preserve">       信息化建设</t>
  </si>
  <si>
    <t xml:space="preserve">       其他财政事务支出</t>
  </si>
  <si>
    <t xml:space="preserve">    税收事务</t>
  </si>
  <si>
    <t xml:space="preserve">       代扣代收代征税款手续费</t>
  </si>
  <si>
    <t xml:space="preserve">       协税护税</t>
  </si>
  <si>
    <t xml:space="preserve">       其他税收事务支出</t>
  </si>
  <si>
    <t xml:space="preserve">    审计事务</t>
  </si>
  <si>
    <t xml:space="preserve">       审计业务</t>
  </si>
  <si>
    <t xml:space="preserve">       其他审计事务支出</t>
  </si>
  <si>
    <t xml:space="preserve">    人力资源事务</t>
  </si>
  <si>
    <t xml:space="preserve">       引进人才费用</t>
  </si>
  <si>
    <t xml:space="preserve">       其他人力资源事务支出</t>
  </si>
  <si>
    <t xml:space="preserve">    纪检监察事务</t>
  </si>
  <si>
    <t xml:space="preserve">       其他纪检监察事务支出</t>
  </si>
  <si>
    <t xml:space="preserve">    商贸事务</t>
  </si>
  <si>
    <t xml:space="preserve">       招商引资</t>
  </si>
  <si>
    <t xml:space="preserve">       其他商贸事务支出</t>
  </si>
  <si>
    <t xml:space="preserve">    民族事务</t>
  </si>
  <si>
    <t xml:space="preserve">       民族工作专项</t>
  </si>
  <si>
    <t xml:space="preserve">    港澳台事务</t>
  </si>
  <si>
    <t xml:space="preserve">       台湾事务</t>
  </si>
  <si>
    <t xml:space="preserve">       其他港澳台事务支出</t>
  </si>
  <si>
    <t xml:space="preserve">    档案事务</t>
  </si>
  <si>
    <t xml:space="preserve">       档案馆</t>
  </si>
  <si>
    <t xml:space="preserve">       其他档案事务支出</t>
  </si>
  <si>
    <t xml:space="preserve">    民主党派及工商联事务</t>
  </si>
  <si>
    <t xml:space="preserve">    群众团体事务</t>
  </si>
  <si>
    <t xml:space="preserve">       其他群众团体事务支出</t>
  </si>
  <si>
    <t xml:space="preserve">    党委办公厅（室）及相关机构事务</t>
  </si>
  <si>
    <t xml:space="preserve">       其他党委办公厅（室）及相关机构事务支出</t>
  </si>
  <si>
    <t xml:space="preserve">    组织事务</t>
  </si>
  <si>
    <t xml:space="preserve">    宣传事务</t>
  </si>
  <si>
    <t xml:space="preserve">       宣传管理</t>
  </si>
  <si>
    <t xml:space="preserve">       其他宣传事务支出</t>
  </si>
  <si>
    <t xml:space="preserve">    统战事务</t>
  </si>
  <si>
    <t xml:space="preserve">       宗教事务</t>
  </si>
  <si>
    <t xml:space="preserve">       华侨事务</t>
  </si>
  <si>
    <t xml:space="preserve">    其他共产党事务支出</t>
  </si>
  <si>
    <t xml:space="preserve">       其他共产党事务支出</t>
  </si>
  <si>
    <t xml:space="preserve">    网信事务</t>
  </si>
  <si>
    <t xml:space="preserve">    市场监督管理事务</t>
  </si>
  <si>
    <t xml:space="preserve">       市场主体管理</t>
  </si>
  <si>
    <t xml:space="preserve">       市场秩序执法</t>
  </si>
  <si>
    <t xml:space="preserve">       质量基础</t>
  </si>
  <si>
    <t xml:space="preserve">       药品事务</t>
  </si>
  <si>
    <t xml:space="preserve">       质量安全监管</t>
  </si>
  <si>
    <t xml:space="preserve">       食品安全监管</t>
  </si>
  <si>
    <t xml:space="preserve">       其他市场监督管理事务</t>
  </si>
  <si>
    <t xml:space="preserve">    其他一般公共服务支出</t>
  </si>
  <si>
    <t xml:space="preserve">       其他一般公共服务支出</t>
  </si>
  <si>
    <t>二、国防支出</t>
  </si>
  <si>
    <t xml:space="preserve">    国防动员</t>
  </si>
  <si>
    <t xml:space="preserve">       兵役征集</t>
  </si>
  <si>
    <t xml:space="preserve">       人民防空</t>
  </si>
  <si>
    <t xml:space="preserve">       交通战备</t>
  </si>
  <si>
    <t xml:space="preserve">       国防教育</t>
  </si>
  <si>
    <t xml:space="preserve">       预备役部队</t>
  </si>
  <si>
    <t xml:space="preserve">       民兵</t>
  </si>
  <si>
    <t xml:space="preserve">       边海防</t>
  </si>
  <si>
    <t xml:space="preserve">       其他国防动员支出</t>
  </si>
  <si>
    <t>三、公共安全支出</t>
  </si>
  <si>
    <t xml:space="preserve">    武装警察部队</t>
  </si>
  <si>
    <t xml:space="preserve">       武装警察部队</t>
  </si>
  <si>
    <t xml:space="preserve">       其他武装警察部队支出</t>
  </si>
  <si>
    <t xml:space="preserve">    公安</t>
  </si>
  <si>
    <t xml:space="preserve">       执法办案</t>
  </si>
  <si>
    <t xml:space="preserve">       特别业务</t>
  </si>
  <si>
    <t xml:space="preserve">       其他公安支出</t>
  </si>
  <si>
    <t xml:space="preserve">    国家安全</t>
  </si>
  <si>
    <t xml:space="preserve">       安全业务</t>
  </si>
  <si>
    <t xml:space="preserve">    检察</t>
  </si>
  <si>
    <t xml:space="preserve">       其他检察支出</t>
  </si>
  <si>
    <t xml:space="preserve">    法院</t>
  </si>
  <si>
    <t xml:space="preserve">       其他法院支出</t>
  </si>
  <si>
    <t xml:space="preserve">    司法</t>
  </si>
  <si>
    <t xml:space="preserve">       基层司法业务</t>
  </si>
  <si>
    <t xml:space="preserve">       普法宣传</t>
  </si>
  <si>
    <t xml:space="preserve">       法律援助</t>
  </si>
  <si>
    <t xml:space="preserve">       社区矫正</t>
  </si>
  <si>
    <t xml:space="preserve">       其他司法支出</t>
  </si>
  <si>
    <t xml:space="preserve">    国家保密</t>
  </si>
  <si>
    <t xml:space="preserve">    缉私警察</t>
  </si>
  <si>
    <t xml:space="preserve">       其他缉私警察支出</t>
  </si>
  <si>
    <t xml:space="preserve">  其他公共安全支出</t>
  </si>
  <si>
    <t xml:space="preserve">    其他公共安全支出</t>
  </si>
  <si>
    <t>四、教育支出</t>
  </si>
  <si>
    <t xml:space="preserve">    教育管理事务</t>
  </si>
  <si>
    <t xml:space="preserve">       其他教育管理事务支出</t>
  </si>
  <si>
    <t xml:space="preserve">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</si>
  <si>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</si>
  <si>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</si>
  <si>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</si>
  <si>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</si>
  <si>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</si>
  <si>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</si>
  <si>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职业教育</t>
  </si>
  <si>
    <t xml:space="preserve">       中等职业教育</t>
  </si>
  <si>
    <t xml:space="preserve">       技校教育</t>
  </si>
  <si>
    <t xml:space="preserve">       高等职业教育</t>
  </si>
  <si>
    <t xml:space="preserve">       其他职业教育支出</t>
  </si>
  <si>
    <t xml:space="preserve">    广播电视教育</t>
  </si>
  <si>
    <t xml:space="preserve">       广播电视学校</t>
  </si>
  <si>
    <t xml:space="preserve">    特殊教育</t>
  </si>
  <si>
    <t xml:space="preserve">       特殊学校教育</t>
  </si>
  <si>
    <t xml:space="preserve">       其他特殊教育支出</t>
  </si>
  <si>
    <t xml:space="preserve">    进修及培训</t>
  </si>
  <si>
    <t xml:space="preserve">       教师进修</t>
  </si>
  <si>
    <t xml:space="preserve">       干部教育</t>
  </si>
  <si>
    <t xml:space="preserve">    教育费附加安排的支出</t>
  </si>
  <si>
    <t xml:space="preserve">       农村中小学校舍建设</t>
  </si>
  <si>
    <t xml:space="preserve">       农村中小学教学设施</t>
  </si>
  <si>
    <t xml:space="preserve">       城市中小学校舍建设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</si>
  <si>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</si>
  <si>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</si>
  <si>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</si>
  <si>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 xml:space="preserve">      其他教育支出(款)</t>
  </si>
  <si>
    <t xml:space="preserve">       其他教育支出(项)</t>
  </si>
  <si>
    <t>五、科学技术支出</t>
  </si>
  <si>
    <t xml:space="preserve">    科学技术管理事务</t>
  </si>
  <si>
    <t xml:space="preserve">       其他科学技术管理事务支出</t>
  </si>
  <si>
    <t xml:space="preserve">    基础研究</t>
  </si>
  <si>
    <t xml:space="preserve">       机构运行</t>
  </si>
  <si>
    <t xml:space="preserve">    技术研究与开发</t>
  </si>
  <si>
    <t xml:space="preserve">       其他技术研究与开发支出</t>
  </si>
  <si>
    <t xml:space="preserve">    科技条件与服务</t>
  </si>
  <si>
    <t xml:space="preserve">       技术创新服务体系</t>
  </si>
  <si>
    <t xml:space="preserve">    社会科学</t>
  </si>
  <si>
    <t xml:space="preserve">       其他社会科学支出</t>
  </si>
  <si>
    <t xml:space="preserve">    科学技术普及</t>
  </si>
  <si>
    <t xml:space="preserve">       科普活动</t>
  </si>
  <si>
    <t xml:space="preserve">       科技馆站</t>
  </si>
  <si>
    <t xml:space="preserve">    科技重大项目</t>
  </si>
  <si>
    <t xml:space="preserve">       科技重大专项</t>
  </si>
  <si>
    <t xml:space="preserve">    其他科学技术支出</t>
  </si>
  <si>
    <t xml:space="preserve">       其他科学技术支出</t>
  </si>
  <si>
    <t>六、文化旅游体育与传媒支出</t>
  </si>
  <si>
    <t xml:space="preserve">    文化和旅游</t>
  </si>
  <si>
    <t xml:space="preserve">       图书馆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</si>
  <si>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</si>
  <si>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</si>
  <si>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</si>
  <si>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</si>
  <si>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</si>
  <si>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</si>
  <si>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</si>
  <si>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文化和旅游管理事务</t>
  </si>
  <si>
    <t xml:space="preserve">       其他文化和旅游支出</t>
  </si>
  <si>
    <t xml:space="preserve">    文物</t>
  </si>
  <si>
    <t xml:space="preserve">       文物保护</t>
  </si>
  <si>
    <t xml:space="preserve">       博物馆</t>
  </si>
  <si>
    <t xml:space="preserve">    体育</t>
  </si>
  <si>
    <t xml:space="preserve">       运动项目管理</t>
  </si>
  <si>
    <t xml:space="preserve">       体育竞赛</t>
  </si>
  <si>
    <t xml:space="preserve">       体育训练</t>
  </si>
  <si>
    <t xml:space="preserve">       体育场馆</t>
  </si>
  <si>
    <t xml:space="preserve">       群众体育</t>
  </si>
  <si>
    <t xml:space="preserve">       体育交流与合作</t>
  </si>
  <si>
    <t xml:space="preserve">       其他体育支出</t>
  </si>
  <si>
    <t xml:space="preserve">    新闻出版电影</t>
  </si>
  <si>
    <t xml:space="preserve">       新闻通讯</t>
  </si>
  <si>
    <t xml:space="preserve">       电影</t>
  </si>
  <si>
    <t xml:space="preserve">       其他新闻出版电影支出</t>
  </si>
  <si>
    <t xml:space="preserve">    广播电视</t>
  </si>
  <si>
    <t xml:space="preserve">       电视</t>
  </si>
  <si>
    <t xml:space="preserve">       其他广播电视支出</t>
  </si>
  <si>
    <t xml:space="preserve">    其他文化旅游体育与传媒支出</t>
  </si>
  <si>
    <t xml:space="preserve">       宣传文化发展专项支出</t>
  </si>
  <si>
    <t xml:space="preserve">       文化产业发展专项支出</t>
  </si>
  <si>
    <t xml:space="preserve">       其他文化旅游体育与传媒支出</t>
  </si>
  <si>
    <t>七、社会保障和就业支出</t>
  </si>
  <si>
    <t xml:space="preserve">    人力资源和社会保障管理事务</t>
  </si>
  <si>
    <t xml:space="preserve">       劳动保障监察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</si>
  <si>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</si>
  <si>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</si>
  <si>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</si>
  <si>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</si>
  <si>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</si>
  <si>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其他人力资源和社会保障管理事务支出</t>
  </si>
  <si>
    <t xml:space="preserve">    民政管理事务</t>
  </si>
  <si>
    <t xml:space="preserve">       基层政权建设和社区治理</t>
  </si>
  <si>
    <t xml:space="preserve">       其他民政管理事务支出</t>
  </si>
  <si>
    <t xml:space="preserve">    行政事业单位养老支出</t>
  </si>
  <si>
    <t xml:space="preserve">       行政单位离退休</t>
  </si>
  <si>
    <t xml:space="preserve">       事业单位离退休</t>
  </si>
  <si>
    <t xml:space="preserve">       离退休人员管理机构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</si>
  <si>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</si>
  <si>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</si>
  <si>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</si>
  <si>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   其他行政事业单位养老支出</t>
  </si>
  <si>
    <t xml:space="preserve">    就业补助</t>
  </si>
  <si>
    <t xml:space="preserve">       社会保险补贴</t>
  </si>
  <si>
    <t xml:space="preserve">       其他就业补助支出</t>
  </si>
  <si>
    <t xml:space="preserve">    抚恤</t>
  </si>
  <si>
    <t xml:space="preserve">       优抚事业单位支出</t>
  </si>
  <si>
    <t xml:space="preserve">       义务兵优待</t>
  </si>
  <si>
    <t xml:space="preserve">       农村籍退役士兵老年生活补助</t>
  </si>
  <si>
    <t xml:space="preserve">       其他优抚支出</t>
  </si>
  <si>
    <t xml:space="preserve">    退役安置</t>
  </si>
  <si>
    <t xml:space="preserve">       退役士兵安置</t>
  </si>
  <si>
    <t xml:space="preserve">       军队移交政府的离退休人员安置</t>
  </si>
  <si>
    <t xml:space="preserve">       军队移交政府离退休干部管理机构</t>
  </si>
  <si>
    <t xml:space="preserve">       军队转业干部安置</t>
  </si>
  <si>
    <t xml:space="preserve">       其他退役安置支出</t>
  </si>
  <si>
    <t xml:space="preserve">    社会福利</t>
  </si>
  <si>
    <t xml:space="preserve">       儿童福利</t>
  </si>
  <si>
    <t xml:space="preserve">       殡葬</t>
  </si>
  <si>
    <t xml:space="preserve">       社会福利事业单位</t>
  </si>
  <si>
    <t xml:space="preserve">       养老服务</t>
  </si>
  <si>
    <t xml:space="preserve">       其他社会福利支出</t>
  </si>
  <si>
    <t xml:space="preserve">    残疾人事业</t>
  </si>
  <si>
    <t xml:space="preserve">       残疾人康复</t>
  </si>
  <si>
    <t xml:space="preserve">       残疾人就业和扶贫</t>
  </si>
  <si>
    <t xml:space="preserve">       残疾人生活和护理补贴</t>
  </si>
  <si>
    <t xml:space="preserve">       其他残疾人事业支出</t>
  </si>
  <si>
    <t xml:space="preserve">    最低生活保障</t>
  </si>
  <si>
    <t xml:space="preserve">       城市最低生活保障金支出</t>
  </si>
  <si>
    <t xml:space="preserve">       农村最低生活保障金支出</t>
  </si>
  <si>
    <t xml:space="preserve">    临时救助</t>
  </si>
  <si>
    <t xml:space="preserve">       临时救助支出</t>
  </si>
  <si>
    <t xml:space="preserve">       流浪乞讨人员救助支出</t>
  </si>
  <si>
    <t xml:space="preserve">    特困人员救助供养</t>
  </si>
  <si>
    <t xml:space="preserve">       农村特困人员救助供养支出</t>
  </si>
  <si>
    <t xml:space="preserve">    其他生活救助</t>
  </si>
  <si>
    <t xml:space="preserve">       其他农村生活救助</t>
  </si>
  <si>
    <t xml:space="preserve">    财政对基本养老保险基金的补助</t>
  </si>
  <si>
    <t xml:space="preserve">       财政对城乡居民基本养老保险基金的补助</t>
  </si>
  <si>
    <t xml:space="preserve">    退役军人管理事务</t>
  </si>
  <si>
    <t xml:space="preserve">       拥军优属</t>
  </si>
  <si>
    <t xml:space="preserve">       部队供应</t>
  </si>
  <si>
    <t xml:space="preserve">       其他退役军人事务管理支出</t>
  </si>
  <si>
    <t xml:space="preserve">    其他社会保障和就业支出</t>
  </si>
  <si>
    <t xml:space="preserve">       其他社会保障和就业支出</t>
  </si>
  <si>
    <t>八、卫生健康支出</t>
  </si>
  <si>
    <t xml:space="preserve">    卫生健康管理事务</t>
  </si>
  <si>
    <t xml:space="preserve">       其他卫生健康管理事务支出</t>
  </si>
  <si>
    <t xml:space="preserve">    公立医院</t>
  </si>
  <si>
    <t xml:space="preserve">       综合医院</t>
  </si>
  <si>
    <t xml:space="preserve">       中医（民族）医院</t>
  </si>
  <si>
    <t xml:space="preserve">       传染病医院</t>
  </si>
  <si>
    <t xml:space="preserve">       精神病医院</t>
  </si>
  <si>
    <t xml:space="preserve">       儿童医院</t>
  </si>
  <si>
    <t xml:space="preserve">       其他专科医院</t>
  </si>
  <si>
    <t xml:space="preserve">       其他公立医院支出</t>
  </si>
  <si>
    <t xml:space="preserve">    基层医疗卫生机构</t>
  </si>
  <si>
    <t xml:space="preserve">       乡镇卫生院</t>
  </si>
  <si>
    <t xml:space="preserve">       其他基层医疗卫生机构支出</t>
  </si>
  <si>
    <t xml:space="preserve">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</si>
  <si>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</si>
  <si>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</si>
  <si>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</si>
  <si>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应急救治机构</t>
  </si>
  <si>
    <t xml:space="preserve">       采供血机构</t>
  </si>
  <si>
    <t xml:space="preserve">       基本公共卫生服务</t>
  </si>
  <si>
    <t xml:space="preserve">       重大公共卫生服务</t>
  </si>
  <si>
    <t xml:space="preserve">       突发公共卫生事件应急处理</t>
  </si>
  <si>
    <t xml:space="preserve">       其他公共卫生支出</t>
  </si>
  <si>
    <t xml:space="preserve">    中医药</t>
  </si>
  <si>
    <t xml:space="preserve">       中医（民族医）药专项</t>
  </si>
  <si>
    <t xml:space="preserve">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</si>
  <si>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</si>
  <si>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</si>
  <si>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</si>
  <si>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行政事业单位医疗</t>
  </si>
  <si>
    <t xml:space="preserve">       行政单位医疗</t>
  </si>
  <si>
    <t xml:space="preserve">       事业单位医疗</t>
  </si>
  <si>
    <t xml:space="preserve">       公务员医疗补助</t>
  </si>
  <si>
    <t xml:space="preserve">       其他行政事业单位医疗支出</t>
  </si>
  <si>
    <t xml:space="preserve">    财政对基本医疗保险基金的补助</t>
  </si>
  <si>
    <t xml:space="preserve">       财政对城乡居民基本医疗保险基金的补助</t>
  </si>
  <si>
    <t xml:space="preserve">    医疗救助</t>
  </si>
  <si>
    <t xml:space="preserve">       城乡医疗救助</t>
  </si>
  <si>
    <t xml:space="preserve">       疾病应急救助</t>
  </si>
  <si>
    <t xml:space="preserve">    优抚对象医疗</t>
  </si>
  <si>
    <t xml:space="preserve">       优抚对象医疗补助</t>
  </si>
  <si>
    <t xml:space="preserve">    医疗保障管理事务</t>
  </si>
  <si>
    <t xml:space="preserve">       医疗保障经办事务</t>
  </si>
  <si>
    <t xml:space="preserve">       其他医疗保障管理事务支出</t>
  </si>
  <si>
    <t xml:space="preserve">    老龄卫生健康事务</t>
  </si>
  <si>
    <t xml:space="preserve">       老龄卫生健康事务</t>
  </si>
  <si>
    <t xml:space="preserve">    其他卫生健康支出</t>
  </si>
  <si>
    <t xml:space="preserve">       其他卫生健康支出</t>
  </si>
  <si>
    <t>九、节能环保支出</t>
  </si>
  <si>
    <t xml:space="preserve">       生态环境保护宣传</t>
  </si>
  <si>
    <t xml:space="preserve">       其他环境保护管理事务支出</t>
  </si>
  <si>
    <t xml:space="preserve">    环境监测与监察</t>
  </si>
  <si>
    <t xml:space="preserve">       其他环境监测与监察支出</t>
  </si>
  <si>
    <t xml:space="preserve">    污染防治</t>
  </si>
  <si>
    <t xml:space="preserve">       大气</t>
  </si>
  <si>
    <t xml:space="preserve">       水体</t>
  </si>
  <si>
    <t xml:space="preserve">       固体废弃物与化学品</t>
  </si>
  <si>
    <t xml:space="preserve">       其他污染防治支出</t>
  </si>
  <si>
    <t xml:space="preserve">    自然生态保护</t>
  </si>
  <si>
    <t xml:space="preserve">       农村环境保护</t>
  </si>
  <si>
    <t xml:space="preserve">       其他自然生态保护支出</t>
  </si>
  <si>
    <t xml:space="preserve">    能源节约利用</t>
  </si>
  <si>
    <t xml:space="preserve">       能源节约利用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</si>
  <si>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</si>
  <si>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</si>
  <si>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</si>
  <si>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</si>
  <si>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其他节能环保支出</t>
  </si>
  <si>
    <t xml:space="preserve">       其他节能环保支出</t>
  </si>
  <si>
    <t>十、城乡社区支出</t>
  </si>
  <si>
    <t xml:space="preserve">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</si>
  <si>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</si>
  <si>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</si>
  <si>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</si>
  <si>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其他城乡社区管理事务支出</t>
  </si>
  <si>
    <t xml:space="preserve">    城乡社区规划与管理</t>
  </si>
  <si>
    <t xml:space="preserve">       城乡社区规划与管理</t>
  </si>
  <si>
    <t xml:space="preserve">    城乡社区公共设施</t>
  </si>
  <si>
    <t xml:space="preserve">       其他城乡社区公共设施支出</t>
  </si>
  <si>
    <t xml:space="preserve">    城乡社区环境卫生</t>
  </si>
  <si>
    <t xml:space="preserve">       城乡社区环境卫生</t>
  </si>
  <si>
    <t xml:space="preserve">    建设市场管理与监督</t>
  </si>
  <si>
    <t xml:space="preserve">       建设市场管理与监督</t>
  </si>
  <si>
    <t xml:space="preserve">    其他城乡社区支出</t>
  </si>
  <si>
    <t xml:space="preserve">       其他城乡社区支出</t>
  </si>
  <si>
    <t>十一、农林水支出</t>
  </si>
  <si>
    <t xml:space="preserve">    农业农村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</si>
  <si>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</si>
  <si>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</si>
  <si>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</si>
  <si>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执法监管</t>
  </si>
  <si>
    <t xml:space="preserve">       统计监测与信息服务</t>
  </si>
  <si>
    <t xml:space="preserve">       行业业务管理</t>
  </si>
  <si>
    <t xml:space="preserve">       防灾救灾</t>
  </si>
  <si>
    <t xml:space="preserve">       稳定农民收入补贴</t>
  </si>
  <si>
    <t xml:space="preserve">       农村合作经济</t>
  </si>
  <si>
    <t xml:space="preserve">       农业资源保护修复与利用</t>
  </si>
  <si>
    <t xml:space="preserve">       对高校毕业生到基层任职补助</t>
  </si>
  <si>
    <t xml:space="preserve">       其他农业农村支出</t>
  </si>
  <si>
    <t xml:space="preserve">    林业和草原</t>
  </si>
  <si>
    <t xml:space="preserve">       事业机构</t>
  </si>
  <si>
    <t xml:space="preserve">       森林资源培育</t>
  </si>
  <si>
    <t xml:space="preserve">       森林资源管理</t>
  </si>
  <si>
    <t xml:space="preserve">       森林生态效益补偿</t>
  </si>
  <si>
    <t xml:space="preserve">       自然保护区等管理</t>
  </si>
  <si>
    <t xml:space="preserve">       产业化管理</t>
  </si>
  <si>
    <t xml:space="preserve">       林业草原防灾减灾</t>
  </si>
  <si>
    <t xml:space="preserve">       其他林业和草原支出</t>
  </si>
  <si>
    <t xml:space="preserve">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</si>
  <si>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</si>
  <si>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</si>
  <si>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</si>
  <si>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</si>
  <si>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</si>
  <si>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</si>
  <si>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防汛</t>
  </si>
  <si>
    <t xml:space="preserve">       农村水利</t>
  </si>
  <si>
    <t xml:space="preserve">       其他水利支出</t>
  </si>
  <si>
    <t xml:space="preserve">    扶贫</t>
  </si>
  <si>
    <t xml:space="preserve">       其他扶贫支出</t>
  </si>
  <si>
    <t xml:space="preserve">    农村综合改革</t>
  </si>
  <si>
    <t xml:space="preserve">       对村级一事一议的补助</t>
  </si>
  <si>
    <t xml:space="preserve">       对村民委员会和村党支部的补助</t>
  </si>
  <si>
    <t xml:space="preserve">       对村集体经济组织的补助</t>
  </si>
  <si>
    <t xml:space="preserve">    普惠金融发展支出</t>
  </si>
  <si>
    <t xml:space="preserve">       农业保险保费补贴</t>
  </si>
  <si>
    <t xml:space="preserve">       其他普惠金融发展支出</t>
  </si>
  <si>
    <t xml:space="preserve">    其他农林水支出</t>
  </si>
  <si>
    <t xml:space="preserve">       其他农林水支出</t>
  </si>
  <si>
    <t>十二、交通运输支出</t>
  </si>
  <si>
    <t xml:space="preserve">    公路水路运输</t>
  </si>
  <si>
    <t xml:space="preserve">       公路运输管理</t>
  </si>
  <si>
    <t xml:space="preserve">       水路运输管理支出</t>
  </si>
  <si>
    <t xml:space="preserve">       其他公路水路运输支出</t>
  </si>
  <si>
    <t xml:space="preserve">    铁路运输</t>
  </si>
  <si>
    <t xml:space="preserve">       其他铁路运输支出</t>
  </si>
  <si>
    <t xml:space="preserve">    其他交通运输支出</t>
  </si>
  <si>
    <t xml:space="preserve">       公共交通运营补助</t>
  </si>
  <si>
    <t xml:space="preserve">       其他交通运输支出</t>
  </si>
  <si>
    <t>十三、资源勘探工业信息等支出</t>
  </si>
  <si>
    <t xml:space="preserve">    制造业</t>
  </si>
  <si>
    <t xml:space="preserve">    工业和信息产业监管</t>
  </si>
  <si>
    <t xml:space="preserve">       其他工业和信息产业监管支出</t>
  </si>
  <si>
    <t xml:space="preserve">    国有资产监管</t>
  </si>
  <si>
    <t xml:space="preserve">       其他国有资产监管支出</t>
  </si>
  <si>
    <t xml:space="preserve">    支持中小企业发展和管理支出</t>
  </si>
  <si>
    <t xml:space="preserve">       其他支持中小企业发展和管理支出</t>
  </si>
  <si>
    <t>十四、商业服务业等支出</t>
  </si>
  <si>
    <t xml:space="preserve">    商业流通事务</t>
  </si>
  <si>
    <t xml:space="preserve">       其他商业流通事务支出</t>
  </si>
  <si>
    <t xml:space="preserve">    涉外发展服务支出</t>
  </si>
  <si>
    <t xml:space="preserve">       其他涉外发展服务支出</t>
  </si>
  <si>
    <t xml:space="preserve">    其他商业服务业等支出</t>
  </si>
  <si>
    <t xml:space="preserve">       其他商业服务业等支出</t>
  </si>
  <si>
    <t>十五、金融支出</t>
  </si>
  <si>
    <t xml:space="preserve">    其他金融支出</t>
  </si>
  <si>
    <t xml:space="preserve">       其他金融支出</t>
  </si>
  <si>
    <t>十六、援助其他地区支出</t>
  </si>
  <si>
    <t xml:space="preserve">    其他支出</t>
  </si>
  <si>
    <t>十七、自然资源海洋气象等支出</t>
  </si>
  <si>
    <t xml:space="preserve">    自然资源事务</t>
  </si>
  <si>
    <t xml:space="preserve">       自然资源利用与保护</t>
  </si>
  <si>
    <t xml:space="preserve">       地质矿产资源与环境调查</t>
  </si>
  <si>
    <t xml:space="preserve">       地质勘查与矿产资源管理</t>
  </si>
  <si>
    <t xml:space="preserve">       海域与海岛管理</t>
  </si>
  <si>
    <t xml:space="preserve">       其他自然资源事务支出</t>
  </si>
  <si>
    <t xml:space="preserve">    气象事务</t>
  </si>
  <si>
    <t xml:space="preserve">       气象事业机构</t>
  </si>
  <si>
    <t xml:space="preserve">       气象服务</t>
  </si>
  <si>
    <t xml:space="preserve">       气象装备保障维护</t>
  </si>
  <si>
    <t xml:space="preserve">       其他气象事务支出</t>
  </si>
  <si>
    <t xml:space="preserve">    其他自然资源海洋气象等支出</t>
  </si>
  <si>
    <t xml:space="preserve">       其他自然资源海洋气象等支出</t>
  </si>
  <si>
    <t>十八、住房保障支出</t>
  </si>
  <si>
    <t xml:space="preserve">    保障性安居工程支出</t>
  </si>
  <si>
    <t xml:space="preserve">       棚户区改造</t>
  </si>
  <si>
    <t xml:space="preserve">       农村危房改造</t>
  </si>
  <si>
    <t xml:space="preserve">       老旧小区改造</t>
  </si>
  <si>
    <t xml:space="preserve">       其他保障性安居工程支出</t>
  </si>
  <si>
    <t xml:space="preserve">    城乡社区住宅</t>
  </si>
  <si>
    <t xml:space="preserve">       住房公积金管理</t>
  </si>
  <si>
    <t xml:space="preserve">       其他城乡社区住宅支出</t>
  </si>
  <si>
    <t>十九、粮油物资储备支出</t>
  </si>
  <si>
    <t xml:space="preserve">    粮油事务</t>
  </si>
  <si>
    <t xml:space="preserve">       粮食风险基金</t>
  </si>
  <si>
    <t xml:space="preserve">       其他粮油事务支出</t>
  </si>
  <si>
    <t xml:space="preserve">    粮油储备</t>
  </si>
  <si>
    <t xml:space="preserve">       其他粮油储备支出</t>
  </si>
  <si>
    <t>二十、灾害防治及应急管理支出</t>
  </si>
  <si>
    <t xml:space="preserve">       安全监管</t>
  </si>
  <si>
    <t xml:space="preserve">       应急救援</t>
  </si>
  <si>
    <t xml:space="preserve">       其他应急管理支出</t>
  </si>
  <si>
    <t xml:space="preserve">    消防事务</t>
  </si>
  <si>
    <t xml:space="preserve">       消防应急救援</t>
  </si>
  <si>
    <t xml:space="preserve">       其他消防事务支出</t>
  </si>
  <si>
    <t xml:space="preserve">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</si>
  <si>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</si>
  <si>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</si>
  <si>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</si>
  <si>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</si>
  <si>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防震减灾基础管理</t>
  </si>
  <si>
    <t xml:space="preserve">    自然灾害防治</t>
  </si>
  <si>
    <t xml:space="preserve">       地质灾害防治</t>
  </si>
  <si>
    <t xml:space="preserve">       其他自然灾害防治支出</t>
  </si>
  <si>
    <t xml:space="preserve">    自然灾害救灾及恢复重建支出</t>
  </si>
  <si>
    <t xml:space="preserve">       地方自然灾害救灾补助</t>
  </si>
  <si>
    <t>二十一、预备费</t>
  </si>
  <si>
    <t>二十二、其他支出(类)</t>
  </si>
  <si>
    <t xml:space="preserve">    年初预留</t>
  </si>
  <si>
    <t xml:space="preserve">       其他支出</t>
  </si>
  <si>
    <t>二十三、债务付息支出</t>
  </si>
  <si>
    <t xml:space="preserve">    地方政府一般债务付息支出</t>
  </si>
  <si>
    <t xml:space="preserve">       地方政府一般债券付息支出</t>
  </si>
  <si>
    <t xml:space="preserve">       地方政府其他一般债务付息支出</t>
  </si>
  <si>
    <t>二十四、债务发行费用支出</t>
  </si>
  <si>
    <t xml:space="preserve">    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</si>
  <si>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</si>
  <si>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</si>
  <si>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</si>
  <si>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</si>
  <si>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</si>
  <si>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</si>
  <si>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</si>
  <si>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</si>
  <si>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债务还本支出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</si>
  <si>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</si>
  <si>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</si>
  <si>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</si>
  <si>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</si>
  <si>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</si>
  <si>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</si>
  <si>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</si>
  <si>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</si>
  <si>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</si>
  <si>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</si>
  <si>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</si>
  <si>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</si>
  <si>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</si>
  <si>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</si>
  <si>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</si>
  <si>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</si>
  <si>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</si>
  <si>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</si>
  <si>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</si>
  <si>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</si>
  <si>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</si>
  <si>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</si>
  <si>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</si>
  <si>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</si>
  <si>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</si>
  <si>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</si>
  <si>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</si>
  <si>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2020年度本级一般公共预算基本支出经济分类情况表</t>
  </si>
  <si>
    <t>本级（含开发区）</t>
  </si>
  <si>
    <t>预留</t>
  </si>
  <si>
    <t>当年预算数（系统）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</si>
  <si>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</si>
  <si>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</si>
  <si>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</si>
  <si>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</si>
  <si>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</si>
  <si>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</si>
  <si>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</si>
  <si>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</si>
  <si>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</si>
  <si>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</si>
  <si>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</si>
  <si>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</si>
  <si>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</si>
  <si>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</si>
  <si>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</si>
  <si>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</si>
  <si>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</si>
  <si>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</si>
  <si>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</si>
  <si>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</si>
  <si>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</si>
  <si>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</si>
  <si>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</si>
  <si>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</si>
  <si>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</si>
  <si>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</si>
  <si>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</si>
  <si>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</si>
  <si>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</si>
  <si>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</si>
  <si>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</si>
  <si>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</si>
  <si>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</si>
  <si>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</si>
  <si>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</si>
  <si>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</si>
  <si>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</si>
  <si>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</si>
  <si>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</si>
  <si>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</si>
  <si>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</si>
  <si>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</si>
  <si>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</si>
  <si>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</si>
  <si>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</si>
  <si>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</si>
  <si>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</si>
  <si>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</si>
  <si>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</si>
  <si>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</si>
  <si>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赠与</t>
  </si>
  <si>
    <t>国家赔偿费用支出</t>
  </si>
  <si>
    <t>对民间非营利组织和群众性自治组织补贴</t>
  </si>
  <si>
    <t>其他支出</t>
  </si>
  <si>
    <t>附表1-7</t>
  </si>
  <si>
    <t>2020年度一般公共预算对下税收返还和转移支付预算表（分项目）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</si>
  <si>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</si>
  <si>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</si>
  <si>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</si>
  <si>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</si>
  <si>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</si>
  <si>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</si>
  <si>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</si>
  <si>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</si>
  <si>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</si>
  <si>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</si>
  <si>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</si>
  <si>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</si>
  <si>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</si>
  <si>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</si>
  <si>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</si>
  <si>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</si>
  <si>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</si>
  <si>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</si>
  <si>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</si>
  <si>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</si>
  <si>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</si>
  <si>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>15.外交共同财政事权转移支付支出</t>
  </si>
  <si>
    <t>16.国防共同财政事权转移支付支出</t>
  </si>
  <si>
    <t>19.科学技术共同财政事权转移支付支出</t>
  </si>
  <si>
    <t>20.文化旅游体育与传媒共同财政事权转移支付支出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</si>
  <si>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</si>
  <si>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</si>
  <si>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</si>
  <si>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27.资源勘探信息等共同财政事权转移支付支出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</si>
  <si>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</si>
  <si>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</si>
  <si>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</si>
  <si>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</si>
  <si>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</si>
  <si>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</si>
  <si>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</si>
  <si>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35.其他一般性转移支付支出</t>
  </si>
  <si>
    <t>三、专项转移支付</t>
  </si>
  <si>
    <t xml:space="preserve">  1.一般公共服务支出</t>
  </si>
  <si>
    <t xml:space="preserve">  2.外交支出</t>
  </si>
  <si>
    <t xml:space="preserve">  3.国防支出</t>
  </si>
  <si>
    <t xml:space="preserve">  4.公共安全支出</t>
  </si>
  <si>
    <t xml:space="preserve">  5.教育支出</t>
  </si>
  <si>
    <t xml:space="preserve">  6.科学技术支出</t>
  </si>
  <si>
    <t xml:space="preserve">  7.文化旅游体育与传媒支出</t>
  </si>
  <si>
    <t xml:space="preserve">  8.社会保障和就业支出</t>
  </si>
  <si>
    <t xml:space="preserve">   其中：鲤城区民政部门发放离退休费的人员增加的地区补贴</t>
  </si>
  <si>
    <t xml:space="preserve">  9.卫生健康支出</t>
  </si>
  <si>
    <t xml:space="preserve">  10.节能环保支出</t>
  </si>
  <si>
    <t xml:space="preserve">   其中：中心市区卫生保洁城管市级考评补助</t>
  </si>
  <si>
    <t xml:space="preserve">   垃圾处理费区级分成</t>
  </si>
  <si>
    <t xml:space="preserve">  11.城乡社区支出</t>
  </si>
  <si>
    <t xml:space="preserve">   其中：城市管理综合考评</t>
  </si>
  <si>
    <t xml:space="preserve">  12.农林水支出</t>
  </si>
  <si>
    <t xml:space="preserve">  13.交通运输支出</t>
  </si>
  <si>
    <t xml:space="preserve">  14.资源勘探信息等支出</t>
  </si>
  <si>
    <t xml:space="preserve">   其中：中国国际信息技术（福建）产业园运营补助</t>
  </si>
  <si>
    <t xml:space="preserve">  15.商业服务业等支出</t>
  </si>
  <si>
    <t xml:space="preserve">  16.金融支出</t>
  </si>
  <si>
    <t xml:space="preserve">  17.援助其他地区支出</t>
  </si>
  <si>
    <t xml:space="preserve">  18.自然资源海洋气象等支出</t>
  </si>
  <si>
    <t xml:space="preserve">  19.住房保障支出</t>
  </si>
  <si>
    <t xml:space="preserve">  20.粮油物资储备支出</t>
  </si>
  <si>
    <t xml:space="preserve">  21.灾害防治及应急管理支出</t>
  </si>
  <si>
    <t xml:space="preserve">  22.预备费</t>
  </si>
  <si>
    <t xml:space="preserve">  23.其它支出（类级）</t>
  </si>
  <si>
    <t xml:space="preserve">   其中：划转县（市）烟草公司收入</t>
  </si>
  <si>
    <t xml:space="preserve">  二手房税收区级分成</t>
  </si>
  <si>
    <t xml:space="preserve">  鲤城区跨区收入财力补助  </t>
  </si>
  <si>
    <t>附表1-8</t>
  </si>
  <si>
    <t>2020年度一般公共预算对下税收返还和转移支付预算表（分地区）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</si>
  <si>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</si>
  <si>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</si>
  <si>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</si>
  <si>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</si>
  <si>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</si>
  <si>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</si>
  <si>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family val="3"/>
        <charset val="134"/>
      </rPr>
      <t>泉港</t>
    </r>
    <r>
      <rPr>
        <sz val="12"/>
        <rFont val="Times New Roman"/>
        <family val="1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</si>
  <si>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</si>
  <si>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</si>
  <si>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</si>
  <si>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</si>
  <si>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</si>
  <si>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</si>
  <si>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</si>
  <si>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</si>
  <si>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</si>
  <si>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</si>
  <si>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</si>
  <si>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</si>
  <si>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附表1-9</t>
  </si>
  <si>
    <t>3、公务用车购置及运行费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</si>
  <si>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</si>
  <si>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</si>
  <si>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附表1-10</t>
  </si>
  <si>
    <t>2020年度政府性基金收入预算表</t>
  </si>
  <si>
    <t>项      目</t>
  </si>
  <si>
    <t>当年预算数为上年执行数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</si>
  <si>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</si>
  <si>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</si>
  <si>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</si>
  <si>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</si>
  <si>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</si>
  <si>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</si>
  <si>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</si>
  <si>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</si>
  <si>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</si>
  <si>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</si>
  <si>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</si>
  <si>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</si>
  <si>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</si>
  <si>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</si>
  <si>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</si>
  <si>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</si>
  <si>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</si>
  <si>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</si>
  <si>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</si>
  <si>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</si>
  <si>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</si>
  <si>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</si>
  <si>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</si>
  <si>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</si>
  <si>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2020年度政府性基金支出预算表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</si>
  <si>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</si>
  <si>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</si>
  <si>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</si>
  <si>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</si>
  <si>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</si>
  <si>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</si>
  <si>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</si>
  <si>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</si>
  <si>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</si>
  <si>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</si>
  <si>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</si>
  <si>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</si>
  <si>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</si>
  <si>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</si>
  <si>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</si>
  <si>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</si>
  <si>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</si>
  <si>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2020年度本级政府性基金收入预算表</t>
  </si>
  <si>
    <t>附表1-13</t>
  </si>
  <si>
    <t>2020年度本级政府性基金支出预算表</t>
  </si>
  <si>
    <t>一、文化旅游体育与传媒支出</t>
  </si>
  <si>
    <t>1.旅游发展基金支出</t>
  </si>
  <si>
    <t xml:space="preserve">    地方旅游开发项目补助</t>
  </si>
  <si>
    <t>二、城乡社区支出</t>
  </si>
  <si>
    <t>1.国有土地使用权出让收入安排的支出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</si>
  <si>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</si>
  <si>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</si>
  <si>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</si>
  <si>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</si>
  <si>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</si>
  <si>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</si>
  <si>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</si>
  <si>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</si>
  <si>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廉租住房支出</t>
  </si>
  <si>
    <t xml:space="preserve">    棚户区改造支出</t>
  </si>
  <si>
    <t xml:space="preserve">    公共住房租赁支出</t>
  </si>
  <si>
    <t xml:space="preserve">    保障性住房租金补贴</t>
  </si>
  <si>
    <t xml:space="preserve">    其他国有土地使用权出让收入安排的支出</t>
  </si>
  <si>
    <t>2.国有土地收益基金安排的支出</t>
  </si>
  <si>
    <t xml:space="preserve">    其他国有土地收益基金支出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</si>
  <si>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</si>
  <si>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</si>
  <si>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</si>
  <si>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</si>
  <si>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城市防洪</t>
  </si>
  <si>
    <t xml:space="preserve">    其他城市基础设施配套费安排的支出</t>
  </si>
  <si>
    <t>5.污水处理费安排的支出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</si>
  <si>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</si>
  <si>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</si>
  <si>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</si>
  <si>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6.土地储备专项债券收入安排的支出</t>
  </si>
  <si>
    <t>7.棚户区改造专项债券收入安排的支出</t>
  </si>
  <si>
    <t>三、交通运输支出</t>
  </si>
  <si>
    <t>1.政府收费公路专项债券收入安排的支出</t>
  </si>
  <si>
    <t xml:space="preserve">    公路建设</t>
  </si>
  <si>
    <t>2.港口建设费及对应专项债务收入安排的支出</t>
  </si>
  <si>
    <t xml:space="preserve">    港口设施</t>
  </si>
  <si>
    <t>四、其他支出</t>
  </si>
  <si>
    <t>1.其他政府性基金及对应专项债务收入安排的支出</t>
  </si>
  <si>
    <t xml:space="preserve">    其他地方自行试点项目收益专项债券收入安排的支出 </t>
  </si>
  <si>
    <t>2.彩票公益金及对应专项债务收入安排的支出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</si>
  <si>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</si>
  <si>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</si>
  <si>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</si>
  <si>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</si>
  <si>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>五、债务付息支出</t>
  </si>
  <si>
    <t>1.地方政府专项债务付息支出</t>
  </si>
  <si>
    <t>六、债务发行费用支出</t>
  </si>
  <si>
    <t>1.地方政府专项债务发行费支出</t>
  </si>
  <si>
    <t>附表1-14</t>
  </si>
  <si>
    <t>2020年度政府性基金转移支付预算表</t>
  </si>
  <si>
    <t>附表1-15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</si>
  <si>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</si>
  <si>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</si>
  <si>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</si>
  <si>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</si>
  <si>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</si>
  <si>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附表1-16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</si>
  <si>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</si>
  <si>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</si>
  <si>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</si>
  <si>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</si>
  <si>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</si>
  <si>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附表1-17</t>
  </si>
  <si>
    <t>其中：运输企业利润收入</t>
  </si>
  <si>
    <t xml:space="preserve">     投资服务企业利润收入</t>
  </si>
  <si>
    <t xml:space="preserve">     贸易企业利润收入</t>
  </si>
  <si>
    <t xml:space="preserve">    建筑施工企业利润收入</t>
  </si>
  <si>
    <t xml:space="preserve">    对外合作企业利润收入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</si>
  <si>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</si>
  <si>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</si>
  <si>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</si>
  <si>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</si>
  <si>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</si>
  <si>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本年收入合计</t>
  </si>
  <si>
    <t xml:space="preserve">    国有资本经营预算转移支付收入</t>
  </si>
  <si>
    <t xml:space="preserve">    上年结转收入</t>
  </si>
  <si>
    <t>附表1-18</t>
  </si>
  <si>
    <t>当年预算数为执行数的％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</si>
  <si>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</si>
  <si>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</si>
  <si>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</si>
  <si>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</si>
  <si>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</si>
  <si>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</si>
  <si>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</si>
  <si>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</si>
  <si>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</si>
  <si>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</si>
  <si>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</si>
  <si>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</si>
  <si>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</si>
  <si>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</si>
  <si>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</si>
  <si>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</si>
  <si>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</si>
  <si>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</si>
  <si>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</si>
  <si>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</si>
  <si>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</si>
  <si>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</si>
  <si>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>本年支出合计</t>
  </si>
  <si>
    <t xml:space="preserve">    国有资本经营预算转移支付支出</t>
  </si>
  <si>
    <t xml:space="preserve">    调出资金</t>
  </si>
  <si>
    <t>附表1-19</t>
  </si>
  <si>
    <t>一、企业职工基本养老保险基金收入</t>
  </si>
  <si>
    <t>二、城乡居民基本养老保险基金收入</t>
  </si>
  <si>
    <t>三、机关事业单位基本养老保险基金收入</t>
  </si>
  <si>
    <t>五、居民基本医疗保险基金收入</t>
  </si>
  <si>
    <t>六、工伤保险基金收入</t>
  </si>
  <si>
    <t>七、失业保险基金收入</t>
  </si>
  <si>
    <t>合    计</t>
  </si>
  <si>
    <t>附表1-20</t>
  </si>
  <si>
    <t>一、企业职工基本养老保险基金支出</t>
  </si>
  <si>
    <t>二、城乡居民基本养老保险基金支出</t>
  </si>
  <si>
    <t>三、机关事业单位基本养老保险基金支出</t>
  </si>
  <si>
    <t>五、居民基本医疗保险基金支出</t>
  </si>
  <si>
    <t>六、工伤保险基金支出</t>
  </si>
  <si>
    <t>七、失业保险基金支出</t>
  </si>
  <si>
    <t>附表1-21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</si>
  <si>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</si>
  <si>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</si>
  <si>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</si>
  <si>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</si>
  <si>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</si>
  <si>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</si>
  <si>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附表1-22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</si>
  <si>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</si>
  <si>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</si>
  <si>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</si>
  <si>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</si>
  <si>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</si>
  <si>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</si>
  <si>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</si>
  <si>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</si>
  <si>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</si>
  <si>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</si>
  <si>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</si>
  <si>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</si>
  <si>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</si>
  <si>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</si>
  <si>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</si>
  <si>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</si>
  <si>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</si>
  <si>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</si>
  <si>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</si>
  <si>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</si>
  <si>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</si>
  <si>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</si>
  <si>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>政府债务余额</t>
  </si>
  <si>
    <t>政府债务限额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</si>
  <si>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</si>
  <si>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四、职工基本医疗保险（含生育保险）基金收入</t>
  </si>
  <si>
    <t>2020年度社会保险基金预算收入表</t>
  </si>
  <si>
    <t>四、职工基本医疗保险（含生育保险）基金支出</t>
  </si>
  <si>
    <t>2020年度社会保险基金预算支出表</t>
  </si>
  <si>
    <t>2020年度本级社会保险基金预算收入表</t>
  </si>
  <si>
    <t xml:space="preserve">          其他失业保险基金支出 </t>
  </si>
  <si>
    <t xml:space="preserve">          稳定岗位补贴支出</t>
  </si>
  <si>
    <t xml:space="preserve">          技能提升补贴支出</t>
  </si>
  <si>
    <t>2020年度本级社会保险基金预算支出表</t>
  </si>
  <si>
    <t>3．2019年一般债务限额</t>
  </si>
  <si>
    <t>2．2019年新增一般债务限额</t>
  </si>
  <si>
    <t>1．2018年一般债务限额</t>
  </si>
  <si>
    <t>4. 2019年末一般债务余额</t>
  </si>
  <si>
    <t>3. 2019年偿还一般债务本金</t>
  </si>
  <si>
    <t>2. 2019年新增一般债务额</t>
  </si>
  <si>
    <t>1. 2018年末一般债务余额</t>
  </si>
  <si>
    <t>2019年度政府一般债务余额和限额情况表</t>
  </si>
  <si>
    <t>2019年度本级政府一般债务余额和限额情况表</t>
  </si>
  <si>
    <t>3．2019年专项债务限额</t>
  </si>
  <si>
    <t>2．2019年新增专项债务限额</t>
  </si>
  <si>
    <t>1．2018年专项债务限额</t>
  </si>
  <si>
    <t>4. 2019年末专项债务余额</t>
  </si>
  <si>
    <t>3. 2019年偿还专项债务本金</t>
  </si>
  <si>
    <t>2. 2019年新增专项债务额</t>
  </si>
  <si>
    <t>1. 2018年末专项债务余额</t>
  </si>
  <si>
    <t>2019年度政府专项债务余额和限额情况表</t>
  </si>
  <si>
    <t>附表1-23</t>
    <phoneticPr fontId="26" type="noConversion"/>
  </si>
  <si>
    <t>附表1-24</t>
    <phoneticPr fontId="26" type="noConversion"/>
  </si>
  <si>
    <t>附表1-25</t>
    <phoneticPr fontId="26" type="noConversion"/>
  </si>
  <si>
    <t>附表1-26</t>
    <phoneticPr fontId="26" type="noConversion"/>
  </si>
  <si>
    <t>2020年度国有资本经营收入预算表</t>
  </si>
  <si>
    <t>2020年度国有资本经营支出预算表</t>
  </si>
  <si>
    <t>2020年度本级国有资本经营收入预算表</t>
  </si>
  <si>
    <t>2020年度本级国有资本经营支出预算表</t>
  </si>
  <si>
    <t xml:space="preserve">    应急管理事务</t>
    <phoneticPr fontId="26" type="noConversion"/>
  </si>
  <si>
    <t>台商区</t>
    <phoneticPr fontId="26" type="noConversion"/>
  </si>
  <si>
    <t>鲤城区</t>
    <phoneticPr fontId="26" type="noConversion"/>
  </si>
  <si>
    <t>丰泽区</t>
    <phoneticPr fontId="26" type="noConversion"/>
  </si>
  <si>
    <t>洛江区</t>
    <phoneticPr fontId="26" type="noConversion"/>
  </si>
  <si>
    <t>泉港区</t>
    <phoneticPr fontId="26" type="noConversion"/>
  </si>
  <si>
    <t>惠安县</t>
    <phoneticPr fontId="26" type="noConversion"/>
  </si>
  <si>
    <t>晋江市</t>
    <phoneticPr fontId="26" type="noConversion"/>
  </si>
  <si>
    <t>石狮市</t>
    <phoneticPr fontId="26" type="noConversion"/>
  </si>
  <si>
    <t>南安市</t>
    <phoneticPr fontId="26" type="noConversion"/>
  </si>
  <si>
    <t>安溪县</t>
    <phoneticPr fontId="26" type="noConversion"/>
  </si>
  <si>
    <t>永春县</t>
    <phoneticPr fontId="26" type="noConversion"/>
  </si>
  <si>
    <t>德化县</t>
    <phoneticPr fontId="26" type="noConversion"/>
  </si>
  <si>
    <t>2019年度本级政府专项债务余额和限额情况表</t>
    <phoneticPr fontId="26" type="noConversion"/>
  </si>
  <si>
    <t>附表1-1：2020年度一般公共预算收入预算表</t>
  </si>
  <si>
    <t>附表1-2：2020年度一般公共预算支出预算表</t>
  </si>
  <si>
    <t>附表1-3：2020年度本级一般公共预算收入预算表</t>
  </si>
  <si>
    <t>附表1-4：2020年度本级一般公共预算支出预算表</t>
  </si>
  <si>
    <t>附表1-5：2020年度本级一般公共预算支出经济分类情况表</t>
  </si>
  <si>
    <t>附表1-6：2020年度本级一般公共预算基本支出经济分类情况表</t>
  </si>
  <si>
    <t>附表1-7：2020年度一般公共预算对下税收返还和转移支付预算表（分项目）</t>
  </si>
  <si>
    <t>附表1-8：2020年度一般公共预算对下税收返还和转移支付预算表（分地区）</t>
  </si>
  <si>
    <t>附表1-9：2020年度本级一般公共预算“三公”经费支出预算表</t>
  </si>
  <si>
    <t>附表1-10：2020年度政府性基金收入预算表</t>
  </si>
  <si>
    <t>附表1-11：2020年度政府性基金支出预算表</t>
  </si>
  <si>
    <t>附表1-12：2020年度本级政府性基金收入预算表</t>
  </si>
  <si>
    <t>附表1-13：2020年度本级政府性基金支出预算表</t>
  </si>
  <si>
    <t>附表1-14：2020年度政府性基金转移支付预算表</t>
  </si>
  <si>
    <t>附表1-15：2020年度国有资本经营收入预算表</t>
  </si>
  <si>
    <t>附表1-16：2020年度国有资本经营支出预算表</t>
  </si>
  <si>
    <t>附表1-17：2020年度本级国有资本经营收入预算表</t>
  </si>
  <si>
    <t>附表1-18：2020年度本级国有资本经营支出预算表</t>
  </si>
  <si>
    <t>附表1-20：2020年度社会保险基金预算支出表</t>
  </si>
  <si>
    <t>附表1-21：2020年度本级社会保险基金预算收入表</t>
  </si>
  <si>
    <t>附表1-22：2020年度本级社会保险基金预算支出表</t>
  </si>
  <si>
    <t>附表1-19：2020年度社会保险基金预算收入表</t>
    <phoneticPr fontId="26" type="noConversion"/>
  </si>
  <si>
    <t>14.一般公共服务共同财政事权转移支付支出</t>
    <phoneticPr fontId="26" type="noConversion"/>
  </si>
  <si>
    <t>17.公共安全共同财政事权转移支付支出</t>
    <phoneticPr fontId="26" type="noConversion"/>
  </si>
  <si>
    <t>18.教育共同财政事权转移支付支出</t>
    <phoneticPr fontId="26" type="noConversion"/>
  </si>
  <si>
    <t>21.社会保障和就业共同财政事权转移支付支出</t>
    <phoneticPr fontId="26" type="noConversion"/>
  </si>
  <si>
    <t>25.农林水共同财政事权转移支付支出</t>
    <phoneticPr fontId="26" type="noConversion"/>
  </si>
  <si>
    <t>26.交通运输共同财政事权转移支付支出</t>
    <phoneticPr fontId="26" type="noConversion"/>
  </si>
  <si>
    <t xml:space="preserve">   其中：公共租赁住房建设补助</t>
    <phoneticPr fontId="26" type="noConversion"/>
  </si>
  <si>
    <t>2020年度泉州市政府预算公开目录</t>
    <phoneticPr fontId="26" type="noConversion"/>
  </si>
  <si>
    <t xml:space="preserve">    环境保护管理事务</t>
    <phoneticPr fontId="26" type="noConversion"/>
  </si>
  <si>
    <t>1、因公出国（境）费用</t>
    <phoneticPr fontId="26" type="noConversion"/>
  </si>
  <si>
    <t>2、公务接待费</t>
    <phoneticPr fontId="26" type="noConversion"/>
  </si>
  <si>
    <t>其中：（1）公务用车运行费</t>
    <phoneticPr fontId="26" type="noConversion"/>
  </si>
  <si>
    <t xml:space="preserve">      （2）公务用车购置费</t>
    <phoneticPr fontId="26" type="noConversion"/>
  </si>
  <si>
    <t>2.经汇总，本级2020年使用一般公共预算拨款安排的“三公”经费预算数为6038.19万元，比上年预算数减少469.7万元，下降7.2%。其中，因公出国（境）经费458.5万元，与上年预算数相比下降1.7%；公务接待费1440.59万元，与上年预算数相比下降9.5%；公务用车购置经费686万元，与上年预算数相比增长61.3%；公务用车运行经费3453.1万元，与上年预算数相比下降14.2%。“三公”经费预算变化的主要原因是：①2020年进一步压缩一般性支出，因公出国（境）费用、公务接待费减少；②公车改革后公务用车保有量减少，公务用车运行费相应减少；③2020年市公安交通部门报废更新添置执法执勤用车，增加公务用车购置费。</t>
    <phoneticPr fontId="26" type="noConversion"/>
  </si>
  <si>
    <t>2020年度本级一般公共预算“三公”经费支出预算表</t>
    <phoneticPr fontId="26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</si>
</sst>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 "/>
    <numFmt numFmtId="178" formatCode="#,##0_);[Red]\(#,##0\)"/>
    <numFmt numFmtId="179" formatCode="_-* #,##0.00_-;\-* #,##0.00_-;_-* &quot;-&quot;??_-;_-@_-"/>
    <numFmt numFmtId="180" formatCode="_-\¥* #,##0_-;\-\¥* #,##0_-;_-\¥* &quot;-&quot;_-;_-@_-"/>
    <numFmt numFmtId="181" formatCode="0.0_);[Red]\(0.0\)"/>
    <numFmt numFmtId="182" formatCode="_ \¥* #,##0.00_ ;_ \¥* \-#,##0.00_ ;_ \¥* &quot;-&quot;??_ ;_ @_ "/>
    <numFmt numFmtId="183" formatCode="\$#,##0;\(\$#,##0\)"/>
    <numFmt numFmtId="184" formatCode="0.0"/>
    <numFmt numFmtId="185" formatCode="\$#,##0.00;\(\$#,##0.00\)"/>
    <numFmt numFmtId="186" formatCode="_-&quot;$&quot;* #,##0_-;\-&quot;$&quot;* #,##0_-;_-&quot;$&quot;* &quot;-&quot;_-;_-@_-"/>
    <numFmt numFmtId="187" formatCode="0.00_ "/>
    <numFmt numFmtId="188" formatCode="_(&quot;$&quot;* #,##0.00_);_(&quot;$&quot;* \(#,##0.00\);_(&quot;$&quot;* &quot;-&quot;??_);_(@_)"/>
    <numFmt numFmtId="189" formatCode="_-* #,##0_-;\-* #,##0_-;_-* &quot;-&quot;_-;_-@_-"/>
    <numFmt numFmtId="190" formatCode="_-* #,##0.0000_-;\-* #,##0.0000_-;_-* &quot;-&quot;??_-;_-@_-"/>
    <numFmt numFmtId="191" formatCode="#,##0;\(#,##0\)"/>
    <numFmt numFmtId="192" formatCode="#,##0;\-#,##0;&quot;-&quot;"/>
    <numFmt numFmtId="193" formatCode="_(* #,##0.00_);_(* \(#,##0.00\);_(* &quot;-&quot;??_);_(@_)"/>
    <numFmt numFmtId="194" formatCode="#,##0.000_ "/>
    <numFmt numFmtId="195" formatCode="#,##0_ ;[Red]\-#,##0\ "/>
    <numFmt numFmtId="196" formatCode="0.00_ ;[Red]\-0.00\ "/>
    <numFmt numFmtId="197" formatCode="0.0_ "/>
    <numFmt numFmtId="198" formatCode="#,##0.0_ "/>
    <numFmt numFmtId="199" formatCode="#,##0.0_);[Red]\(#,##0.0\)"/>
    <numFmt numFmtId="200" formatCode="0_ "/>
    <numFmt numFmtId="201" formatCode="0_);[Red]\(0\)"/>
  </numFmts>
  <fonts count="86">
    <font>
      <sz val="12"/>
      <name val="宋体"/>
      <charset val="134"/>
    </font>
    <font>
      <sz val="16"/>
      <color indexed="8"/>
      <name val="方正小标宋_GBK"/>
      <family val="4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6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name val="华文楷体"/>
      <family val="3"/>
      <charset val="134"/>
    </font>
    <font>
      <sz val="11"/>
      <name val="宋体"/>
      <family val="3"/>
      <charset val="134"/>
      <scheme val="major"/>
    </font>
    <font>
      <sz val="16"/>
      <color theme="1"/>
      <name val="方正小标宋_GBK"/>
      <family val="4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黑体"/>
      <family val="3"/>
      <charset val="134"/>
    </font>
    <font>
      <sz val="16"/>
      <name val="宋体"/>
      <family val="3"/>
      <charset val="134"/>
    </font>
    <font>
      <sz val="18"/>
      <name val="方正小标宋_GBK"/>
      <family val="4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Times New Roman"/>
      <family val="1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Arial"/>
      <family val="2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2"/>
      <name val="Arial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Arial"/>
      <family val="2"/>
      <charset val="134"/>
    </font>
    <font>
      <sz val="16"/>
      <color indexed="8"/>
      <name val="方正小标宋_GBK"/>
      <family val="4"/>
      <charset val="134"/>
    </font>
    <font>
      <sz val="16"/>
      <name val="仿宋_GB2312"/>
      <family val="1"/>
      <charset val="134"/>
    </font>
    <font>
      <b/>
      <sz val="11"/>
      <name val="黑体"/>
      <family val="3"/>
      <charset val="134"/>
    </font>
    <font>
      <sz val="11"/>
      <name val="宋体"/>
      <family val="7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64">
    <xf numFmtId="0" fontId="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0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8" fillId="0" borderId="0"/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9" fillId="10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80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4" fillId="0" borderId="9" applyNumberFormat="0" applyFill="0" applyAlignment="0" applyProtection="0">
      <alignment vertical="center"/>
    </xf>
    <xf numFmtId="0" fontId="80" fillId="0" borderId="0"/>
    <xf numFmtId="0" fontId="80" fillId="0" borderId="0"/>
    <xf numFmtId="180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40" fillId="4" borderId="7" applyNumberFormat="0" applyAlignment="0" applyProtection="0">
      <alignment vertical="center"/>
    </xf>
    <xf numFmtId="0" fontId="38" fillId="0" borderId="0">
      <alignment vertical="center"/>
    </xf>
    <xf numFmtId="0" fontId="80" fillId="0" borderId="0"/>
    <xf numFmtId="0" fontId="80" fillId="0" borderId="0"/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0" fillId="0" borderId="0"/>
    <xf numFmtId="0" fontId="53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0" borderId="0"/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54" fillId="0" borderId="0" applyNumberForma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/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26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3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51" fillId="17" borderId="8" applyNumberFormat="0" applyAlignment="0" applyProtection="0">
      <alignment vertical="center"/>
    </xf>
    <xf numFmtId="0" fontId="80" fillId="0" borderId="0">
      <alignment vertical="center"/>
    </xf>
    <xf numFmtId="0" fontId="38" fillId="0" borderId="0"/>
    <xf numFmtId="0" fontId="38" fillId="0" borderId="0"/>
    <xf numFmtId="0" fontId="39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40" fillId="4" borderId="7" applyNumberFormat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6" fillId="0" borderId="0"/>
    <xf numFmtId="0" fontId="80" fillId="0" borderId="0">
      <alignment vertical="center"/>
    </xf>
    <xf numFmtId="0" fontId="51" fillId="17" borderId="8" applyNumberFormat="0" applyAlignment="0" applyProtection="0">
      <alignment vertical="center"/>
    </xf>
    <xf numFmtId="0" fontId="38" fillId="0" borderId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55" fillId="0" borderId="0" applyNumberFormat="0" applyFill="0" applyBorder="0" applyAlignment="0" applyProtection="0">
      <alignment vertical="center"/>
    </xf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" fillId="0" borderId="0"/>
    <xf numFmtId="0" fontId="35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3" fillId="22" borderId="0" applyNumberFormat="0" applyBorder="0" applyAlignment="0" applyProtection="0">
      <alignment vertical="center"/>
    </xf>
    <xf numFmtId="0" fontId="80" fillId="0" borderId="0"/>
    <xf numFmtId="0" fontId="54" fillId="0" borderId="0" applyNumberFormat="0" applyFill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" fillId="5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35" fillId="3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" fillId="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5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37" fillId="11" borderId="7" applyNumberFormat="0" applyAlignment="0" applyProtection="0">
      <alignment vertical="center"/>
    </xf>
    <xf numFmtId="0" fontId="80" fillId="0" borderId="0"/>
    <xf numFmtId="0" fontId="39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43" fillId="17" borderId="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0" fontId="36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" fillId="22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" fillId="11" borderId="0" applyNumberFormat="0" applyBorder="0" applyAlignment="0" applyProtection="0">
      <alignment vertical="center"/>
    </xf>
    <xf numFmtId="0" fontId="80" fillId="0" borderId="0"/>
    <xf numFmtId="0" fontId="19" fillId="0" borderId="0">
      <alignment vertical="center"/>
    </xf>
    <xf numFmtId="0" fontId="80" fillId="0" borderId="0">
      <alignment vertical="center"/>
    </xf>
    <xf numFmtId="190" fontId="8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1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0" fillId="0" borderId="0"/>
    <xf numFmtId="0" fontId="19" fillId="0" borderId="0">
      <alignment vertical="center"/>
    </xf>
    <xf numFmtId="0" fontId="80" fillId="0" borderId="0">
      <alignment vertical="center"/>
    </xf>
    <xf numFmtId="0" fontId="19" fillId="0" borderId="0"/>
    <xf numFmtId="0" fontId="80" fillId="0" borderId="0"/>
    <xf numFmtId="0" fontId="39" fillId="25" borderId="0" applyNumberFormat="0" applyBorder="0" applyAlignment="0" applyProtection="0">
      <alignment vertical="center"/>
    </xf>
    <xf numFmtId="0" fontId="3" fillId="0" borderId="0"/>
    <xf numFmtId="0" fontId="80" fillId="0" borderId="0">
      <alignment vertical="center"/>
    </xf>
    <xf numFmtId="0" fontId="80" fillId="0" borderId="0"/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1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9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0" fontId="43" fillId="17" borderId="8" applyNumberFormat="0" applyAlignment="0" applyProtection="0">
      <alignment vertical="center"/>
    </xf>
    <xf numFmtId="0" fontId="19" fillId="0" borderId="0"/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6" fillId="0" borderId="0"/>
    <xf numFmtId="0" fontId="80" fillId="0" borderId="0">
      <alignment vertical="center"/>
    </xf>
    <xf numFmtId="0" fontId="80" fillId="0" borderId="0"/>
    <xf numFmtId="0" fontId="43" fillId="17" borderId="8" applyNumberFormat="0" applyAlignment="0" applyProtection="0">
      <alignment vertical="center"/>
    </xf>
    <xf numFmtId="0" fontId="38" fillId="0" borderId="0"/>
    <xf numFmtId="0" fontId="38" fillId="0" borderId="0"/>
    <xf numFmtId="0" fontId="80" fillId="0" borderId="0"/>
    <xf numFmtId="0" fontId="80" fillId="0" borderId="0"/>
    <xf numFmtId="0" fontId="19" fillId="0" borderId="0"/>
    <xf numFmtId="0" fontId="80" fillId="0" borderId="0"/>
    <xf numFmtId="0" fontId="2" fillId="0" borderId="1">
      <alignment horizontal="distributed" vertical="center" wrapText="1"/>
    </xf>
    <xf numFmtId="0" fontId="80" fillId="0" borderId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8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19" fillId="0" borderId="0"/>
    <xf numFmtId="0" fontId="64" fillId="0" borderId="0">
      <alignment horizontal="centerContinuous" vertical="center"/>
    </xf>
    <xf numFmtId="0" fontId="80" fillId="0" borderId="0"/>
    <xf numFmtId="0" fontId="8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2" fillId="0" borderId="1">
      <alignment horizontal="distributed" vertical="center" wrapText="1"/>
    </xf>
    <xf numFmtId="0" fontId="80" fillId="0" borderId="0"/>
    <xf numFmtId="0" fontId="80" fillId="12" borderId="17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5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0" fillId="0" borderId="0"/>
    <xf numFmtId="0" fontId="35" fillId="10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19" fillId="0" borderId="0"/>
    <xf numFmtId="0" fontId="80" fillId="0" borderId="0"/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36" fillId="0" borderId="0">
      <alignment vertical="center"/>
    </xf>
    <xf numFmtId="0" fontId="80" fillId="0" borderId="0"/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80" fillId="0" borderId="0"/>
    <xf numFmtId="0" fontId="80" fillId="0" borderId="0"/>
    <xf numFmtId="0" fontId="3" fillId="1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44" fillId="0" borderId="9" applyNumberFormat="0" applyFill="0" applyAlignment="0" applyProtection="0">
      <alignment vertical="center"/>
    </xf>
    <xf numFmtId="0" fontId="80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9" fillId="10" borderId="0" applyNumberFormat="0" applyBorder="0" applyAlignment="0" applyProtection="0">
      <alignment vertical="center"/>
    </xf>
    <xf numFmtId="0" fontId="80" fillId="0" borderId="0"/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44" fillId="0" borderId="9" applyNumberFormat="0" applyFill="0" applyAlignment="0" applyProtection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3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17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2" fillId="0" borderId="1">
      <alignment horizontal="distributed" vertical="center" wrapText="1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3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8" fillId="0" borderId="0"/>
    <xf numFmtId="0" fontId="38" fillId="0" borderId="0"/>
    <xf numFmtId="0" fontId="39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12" borderId="0" applyNumberFormat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2" borderId="0" applyNumberFormat="0" applyBorder="0" applyAlignment="0" applyProtection="0">
      <alignment vertical="center"/>
    </xf>
    <xf numFmtId="0" fontId="80" fillId="0" borderId="0"/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/>
    <xf numFmtId="0" fontId="51" fillId="17" borderId="8" applyNumberFormat="0" applyAlignment="0" applyProtection="0">
      <alignment vertical="center"/>
    </xf>
    <xf numFmtId="0" fontId="80" fillId="0" borderId="0">
      <alignment vertical="center"/>
    </xf>
    <xf numFmtId="0" fontId="38" fillId="0" borderId="0"/>
    <xf numFmtId="0" fontId="3" fillId="12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0" fillId="0" borderId="0"/>
    <xf numFmtId="0" fontId="46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5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65" fillId="0" borderId="1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0" fontId="80" fillId="0" borderId="0"/>
    <xf numFmtId="0" fontId="51" fillId="17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8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80" fillId="0" borderId="0"/>
    <xf numFmtId="0" fontId="8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6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43" fillId="17" borderId="8" applyNumberFormat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1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38" fillId="0" borderId="0"/>
    <xf numFmtId="0" fontId="80" fillId="0" borderId="0"/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7" fillId="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8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8" fillId="0" borderId="0"/>
    <xf numFmtId="0" fontId="38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51" fillId="17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2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39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0" fillId="0" borderId="0"/>
    <xf numFmtId="0" fontId="39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5" fillId="3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9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0" fillId="0" borderId="0"/>
    <xf numFmtId="9" fontId="3" fillId="0" borderId="0" applyFont="0" applyFill="0" applyBorder="0" applyAlignment="0" applyProtection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51" fillId="17" borderId="8" applyNumberFormat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80" fillId="0" borderId="0"/>
    <xf numFmtId="0" fontId="39" fillId="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5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35" fillId="3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38" fillId="0" borderId="0"/>
    <xf numFmtId="0" fontId="55" fillId="0" borderId="12" applyNumberFormat="0" applyFill="0" applyAlignment="0" applyProtection="0">
      <alignment vertical="center"/>
    </xf>
    <xf numFmtId="0" fontId="8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7" fillId="11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5" fillId="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3" fillId="18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58" fillId="11" borderId="15" applyNumberFormat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7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0" fontId="39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39" fillId="23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3" fillId="4" borderId="0" applyNumberFormat="0" applyBorder="0" applyAlignment="0" applyProtection="0">
      <alignment vertical="center"/>
    </xf>
    <xf numFmtId="0" fontId="80" fillId="0" borderId="0"/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3" fillId="11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5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61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40" fillId="4" borderId="7" applyNumberFormat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0" borderId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0" fillId="0" borderId="0"/>
    <xf numFmtId="0" fontId="80" fillId="0" borderId="0"/>
    <xf numFmtId="0" fontId="39" fillId="3" borderId="0" applyNumberFormat="0" applyBorder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35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59" fillId="0" borderId="16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59" fillId="0" borderId="16" applyNumberFormat="0" applyFill="0" applyAlignment="0" applyProtection="0">
      <alignment vertical="center"/>
    </xf>
    <xf numFmtId="0" fontId="8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7" fillId="11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0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39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0" borderId="0"/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3" fillId="15" borderId="0" applyNumberFormat="0" applyBorder="0" applyAlignment="0" applyProtection="0">
      <alignment vertical="center"/>
    </xf>
    <xf numFmtId="0" fontId="3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/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/>
    <xf numFmtId="0" fontId="3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" fillId="15" borderId="0" applyNumberFormat="0" applyBorder="0" applyAlignment="0" applyProtection="0">
      <alignment vertical="center"/>
    </xf>
    <xf numFmtId="0" fontId="80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/>
    <xf numFmtId="0" fontId="3" fillId="12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80" fillId="0" borderId="0"/>
    <xf numFmtId="0" fontId="3" fillId="12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4" borderId="0" applyNumberFormat="0" applyBorder="0" applyAlignment="0" applyProtection="0">
      <alignment vertical="center"/>
    </xf>
    <xf numFmtId="0" fontId="26" fillId="0" borderId="0"/>
    <xf numFmtId="0" fontId="8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6" fillId="0" borderId="0"/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6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6" fillId="0" borderId="0"/>
    <xf numFmtId="0" fontId="3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/>
    <xf numFmtId="0" fontId="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80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1" fontId="38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0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0" borderId="0"/>
    <xf numFmtId="0" fontId="39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37" fontId="69" fillId="0" borderId="0">
      <alignment vertical="center"/>
    </xf>
    <xf numFmtId="0" fontId="3" fillId="4" borderId="0" applyNumberFormat="0" applyBorder="0" applyAlignment="0" applyProtection="0">
      <alignment vertical="center"/>
    </xf>
    <xf numFmtId="37" fontId="69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5" fontId="47" fillId="0" borderId="0">
      <alignment vertical="center"/>
    </xf>
    <xf numFmtId="0" fontId="37" fillId="11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2" fillId="0" borderId="0"/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0" fontId="44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/>
    <xf numFmtId="0" fontId="65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/>
    <xf numFmtId="0" fontId="36" fillId="0" borderId="0"/>
    <xf numFmtId="0" fontId="65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41" fontId="8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" fillId="1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8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37" fillId="6" borderId="7" applyNumberFormat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36" fillId="0" borderId="0"/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26" fillId="0" borderId="0"/>
    <xf numFmtId="0" fontId="3" fillId="4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36" fillId="0" borderId="0"/>
    <xf numFmtId="0" fontId="3" fillId="4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6" fillId="0" borderId="0"/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8" fontId="8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/>
    <xf numFmtId="0" fontId="3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" borderId="0" applyNumberFormat="0" applyBorder="0" applyAlignment="0" applyProtection="0">
      <alignment vertical="center"/>
    </xf>
    <xf numFmtId="192" fontId="72" fillId="0" borderId="0" applyFill="0" applyBorder="0" applyAlignment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0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/>
    <xf numFmtId="0" fontId="55" fillId="0" borderId="12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91" fontId="47" fillId="0" borderId="0"/>
    <xf numFmtId="0" fontId="8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80" fillId="0" borderId="0"/>
    <xf numFmtId="0" fontId="35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8" borderId="0" applyNumberFormat="0" applyBorder="0" applyAlignment="0" applyProtection="0">
      <alignment vertical="center"/>
    </xf>
    <xf numFmtId="0" fontId="36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39" fillId="7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9" fillId="7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/>
    <xf numFmtId="0" fontId="39" fillId="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7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8" fillId="0" borderId="0"/>
    <xf numFmtId="0" fontId="38" fillId="0" borderId="0"/>
    <xf numFmtId="0" fontId="3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8" fillId="0" borderId="0"/>
    <xf numFmtId="0" fontId="8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80" fillId="0" borderId="0"/>
    <xf numFmtId="2" fontId="56" fillId="0" borderId="0" applyProtection="0"/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9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2" fillId="0" borderId="19" applyNumberFormat="0" applyAlignment="0" applyProtection="0">
      <alignment horizontal="left"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0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0" fillId="0" borderId="0"/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92" fontId="72" fillId="0" borderId="0" applyFill="0" applyBorder="0" applyAlignment="0">
      <alignment vertical="center"/>
    </xf>
    <xf numFmtId="0" fontId="3" fillId="0" borderId="0">
      <alignment vertical="center"/>
    </xf>
    <xf numFmtId="41" fontId="38" fillId="0" borderId="0" applyFont="0" applyFill="0" applyBorder="0" applyAlignment="0" applyProtection="0"/>
    <xf numFmtId="191" fontId="47" fillId="0" borderId="0">
      <alignment vertical="center"/>
    </xf>
    <xf numFmtId="0" fontId="80" fillId="0" borderId="0">
      <alignment vertical="center"/>
    </xf>
    <xf numFmtId="193" fontId="80" fillId="0" borderId="0" applyFont="0" applyFill="0" applyBorder="0" applyAlignment="0" applyProtection="0">
      <alignment vertical="center"/>
    </xf>
    <xf numFmtId="186" fontId="80" fillId="0" borderId="0" applyFont="0" applyFill="0" applyBorder="0" applyAlignment="0" applyProtection="0">
      <alignment vertical="center"/>
    </xf>
    <xf numFmtId="186" fontId="38" fillId="0" borderId="0" applyFont="0" applyFill="0" applyBorder="0" applyAlignment="0" applyProtection="0"/>
    <xf numFmtId="0" fontId="37" fillId="11" borderId="7" applyNumberFormat="0" applyAlignment="0" applyProtection="0">
      <alignment vertical="center"/>
    </xf>
    <xf numFmtId="185" fontId="47" fillId="0" borderId="0"/>
    <xf numFmtId="0" fontId="37" fillId="6" borderId="7" applyNumberFormat="0" applyAlignment="0" applyProtection="0">
      <alignment vertical="center"/>
    </xf>
    <xf numFmtId="0" fontId="56" fillId="0" borderId="0" applyProtection="0">
      <alignment vertical="center"/>
    </xf>
    <xf numFmtId="0" fontId="56" fillId="0" borderId="0" applyProtection="0"/>
    <xf numFmtId="182" fontId="80" fillId="0" borderId="0" applyFont="0" applyFill="0" applyBorder="0" applyAlignment="0" applyProtection="0"/>
    <xf numFmtId="183" fontId="47" fillId="0" borderId="0">
      <alignment vertical="center"/>
    </xf>
    <xf numFmtId="183" fontId="47" fillId="0" borderId="0"/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2" fontId="56" fillId="0" borderId="0" applyProtection="0">
      <alignment vertical="center"/>
    </xf>
    <xf numFmtId="0" fontId="62" fillId="0" borderId="19" applyNumberFormat="0" applyAlignment="0" applyProtection="0">
      <alignment horizontal="left" vertical="center"/>
    </xf>
    <xf numFmtId="0" fontId="3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23">
      <alignment horizontal="left" vertical="center"/>
    </xf>
    <xf numFmtId="0" fontId="62" fillId="0" borderId="23">
      <alignment horizontal="left" vertical="center"/>
    </xf>
    <xf numFmtId="0" fontId="73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80" fillId="0" borderId="0"/>
    <xf numFmtId="0" fontId="56" fillId="0" borderId="13" applyProtection="0">
      <alignment vertical="center"/>
    </xf>
    <xf numFmtId="0" fontId="2" fillId="0" borderId="1">
      <alignment horizontal="distributed" vertical="center" wrapText="1"/>
    </xf>
    <xf numFmtId="0" fontId="57" fillId="0" borderId="14" applyNumberFormat="0" applyFill="0" applyAlignment="0" applyProtection="0">
      <alignment vertical="center"/>
    </xf>
    <xf numFmtId="0" fontId="56" fillId="0" borderId="13" applyProtection="0"/>
    <xf numFmtId="0" fontId="51" fillId="17" borderId="8" applyNumberFormat="0" applyAlignment="0" applyProtection="0">
      <alignment vertical="center"/>
    </xf>
    <xf numFmtId="0" fontId="80" fillId="0" borderId="0"/>
    <xf numFmtId="0" fontId="3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184" fontId="2" fillId="0" borderId="1">
      <alignment vertical="center"/>
      <protection locked="0"/>
    </xf>
    <xf numFmtId="9" fontId="80" fillId="0" borderId="0" applyFont="0" applyFill="0" applyBorder="0" applyAlignment="0" applyProtection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36" fillId="0" borderId="0"/>
    <xf numFmtId="43" fontId="80" fillId="0" borderId="0" applyFont="0" applyFill="0" applyBorder="0" applyAlignment="0" applyProtection="0">
      <alignment vertical="center"/>
    </xf>
    <xf numFmtId="0" fontId="80" fillId="0" borderId="0"/>
    <xf numFmtId="9" fontId="3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66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/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0" fillId="0" borderId="0"/>
    <xf numFmtId="9" fontId="8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80" fillId="0" borderId="0"/>
    <xf numFmtId="0" fontId="44" fillId="0" borderId="9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80" fillId="0" borderId="0"/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0" fillId="0" borderId="0"/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0" fillId="0" borderId="0"/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0" fillId="0" borderId="0"/>
    <xf numFmtId="0" fontId="80" fillId="0" borderId="0"/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5" fillId="0" borderId="1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/>
    <xf numFmtId="0" fontId="36" fillId="0" borderId="0"/>
    <xf numFmtId="0" fontId="39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182" fontId="8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82" fontId="80" fillId="0" borderId="0" applyFont="0" applyFill="0" applyBorder="0" applyAlignment="0" applyProtection="0"/>
    <xf numFmtId="0" fontId="36" fillId="0" borderId="0"/>
    <xf numFmtId="0" fontId="4" fillId="0" borderId="18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72" fillId="0" borderId="0"/>
    <xf numFmtId="0" fontId="46" fillId="0" borderId="0" applyNumberForma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6" fillId="0" borderId="0"/>
    <xf numFmtId="0" fontId="80" fillId="0" borderId="0"/>
    <xf numFmtId="0" fontId="3" fillId="0" borderId="0"/>
    <xf numFmtId="0" fontId="19" fillId="0" borderId="0">
      <alignment vertical="center"/>
    </xf>
    <xf numFmtId="0" fontId="19" fillId="0" borderId="0"/>
    <xf numFmtId="182" fontId="80" fillId="0" borderId="0" applyFont="0" applyFill="0" applyBorder="0" applyAlignment="0" applyProtection="0"/>
    <xf numFmtId="0" fontId="19" fillId="0" borderId="0"/>
    <xf numFmtId="0" fontId="3" fillId="0" borderId="0"/>
    <xf numFmtId="0" fontId="4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0" fillId="0" borderId="0"/>
    <xf numFmtId="0" fontId="51" fillId="17" borderId="8" applyNumberFormat="0" applyAlignment="0" applyProtection="0">
      <alignment vertical="center"/>
    </xf>
    <xf numFmtId="0" fontId="38" fillId="0" borderId="0"/>
    <xf numFmtId="0" fontId="38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>
      <alignment vertical="center"/>
    </xf>
    <xf numFmtId="0" fontId="3" fillId="0" borderId="0"/>
    <xf numFmtId="182" fontId="80" fillId="0" borderId="0" applyFont="0" applyFill="0" applyBorder="0" applyAlignment="0" applyProtection="0"/>
    <xf numFmtId="0" fontId="80" fillId="0" borderId="0"/>
    <xf numFmtId="0" fontId="80" fillId="0" borderId="0"/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8" fillId="6" borderId="15" applyNumberFormat="0" applyAlignment="0" applyProtection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182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58" fillId="6" borderId="15" applyNumberFormat="0" applyAlignment="0" applyProtection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182" fontId="80" fillId="0" borderId="0" applyFont="0" applyFill="0" applyBorder="0" applyAlignment="0" applyProtection="0">
      <alignment vertical="center"/>
    </xf>
    <xf numFmtId="0" fontId="80" fillId="0" borderId="0"/>
    <xf numFmtId="0" fontId="3" fillId="0" borderId="0"/>
    <xf numFmtId="0" fontId="80" fillId="0" borderId="0"/>
    <xf numFmtId="0" fontId="58" fillId="11" borderId="1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6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182" fontId="80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4" fillId="0" borderId="18" applyNumberFormat="0" applyFill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6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58" fillId="6" borderId="15" applyNumberFormat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51" fillId="17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3" fillId="0" borderId="0"/>
    <xf numFmtId="0" fontId="51" fillId="17" borderId="8" applyNumberFormat="0" applyAlignment="0" applyProtection="0">
      <alignment vertical="center"/>
    </xf>
    <xf numFmtId="0" fontId="80" fillId="0" borderId="0"/>
    <xf numFmtId="0" fontId="36" fillId="0" borderId="0"/>
    <xf numFmtId="0" fontId="80" fillId="0" borderId="0"/>
    <xf numFmtId="0" fontId="3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36" fillId="0" borderId="0"/>
    <xf numFmtId="182" fontId="80" fillId="0" borderId="0" applyFont="0" applyFill="0" applyBorder="0" applyAlignment="0" applyProtection="0"/>
    <xf numFmtId="0" fontId="36" fillId="0" borderId="0"/>
    <xf numFmtId="0" fontId="80" fillId="0" borderId="0">
      <alignment vertical="center"/>
    </xf>
    <xf numFmtId="0" fontId="80" fillId="0" borderId="0"/>
    <xf numFmtId="0" fontId="40" fillId="4" borderId="7" applyNumberFormat="0" applyAlignment="0" applyProtection="0">
      <alignment vertical="center"/>
    </xf>
    <xf numFmtId="0" fontId="80" fillId="0" borderId="0">
      <alignment vertical="center"/>
    </xf>
    <xf numFmtId="0" fontId="40" fillId="4" borderId="7" applyNumberFormat="0" applyAlignment="0" applyProtection="0">
      <alignment vertical="center"/>
    </xf>
    <xf numFmtId="0" fontId="36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36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4" fillId="0" borderId="18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2" fontId="80" fillId="0" borderId="0" applyFont="0" applyFill="0" applyBorder="0" applyAlignment="0" applyProtection="0"/>
    <xf numFmtId="0" fontId="36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182" fontId="80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2" fontId="80" fillId="0" borderId="0" applyFont="0" applyFill="0" applyBorder="0" applyAlignment="0" applyProtection="0"/>
    <xf numFmtId="0" fontId="36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/>
    <xf numFmtId="0" fontId="80" fillId="0" borderId="0">
      <alignment vertical="center"/>
    </xf>
    <xf numFmtId="0" fontId="26" fillId="0" borderId="0">
      <alignment vertical="center"/>
    </xf>
    <xf numFmtId="0" fontId="36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80" fillId="0" borderId="0">
      <alignment vertical="center"/>
    </xf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80" fillId="0" borderId="0">
      <alignment vertical="center"/>
    </xf>
    <xf numFmtId="0" fontId="26" fillId="0" borderId="0">
      <alignment vertical="center"/>
    </xf>
    <xf numFmtId="0" fontId="80" fillId="0" borderId="0"/>
    <xf numFmtId="189" fontId="8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/>
    <xf numFmtId="0" fontId="46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26" fillId="0" borderId="0">
      <alignment vertical="center"/>
    </xf>
    <xf numFmtId="0" fontId="80" fillId="0" borderId="0">
      <alignment vertical="center"/>
    </xf>
    <xf numFmtId="0" fontId="36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6" fillId="0" borderId="0"/>
    <xf numFmtId="0" fontId="80" fillId="0" borderId="0"/>
    <xf numFmtId="0" fontId="26" fillId="0" borderId="0"/>
    <xf numFmtId="0" fontId="80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3" fillId="17" borderId="8" applyNumberFormat="0" applyAlignment="0" applyProtection="0">
      <alignment vertical="center"/>
    </xf>
    <xf numFmtId="0" fontId="80" fillId="0" borderId="0"/>
    <xf numFmtId="0" fontId="39" fillId="3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182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>
      <alignment vertical="center"/>
    </xf>
    <xf numFmtId="0" fontId="80" fillId="0" borderId="0"/>
    <xf numFmtId="0" fontId="41" fillId="1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38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38" fillId="0" borderId="0"/>
    <xf numFmtId="0" fontId="41" fillId="1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80" fillId="0" borderId="0">
      <alignment vertical="center"/>
    </xf>
    <xf numFmtId="0" fontId="3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8" fillId="0" borderId="0"/>
    <xf numFmtId="0" fontId="8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/>
    <xf numFmtId="182" fontId="80" fillId="0" borderId="0" applyFont="0" applyFill="0" applyBorder="0" applyAlignment="0" applyProtection="0"/>
    <xf numFmtId="0" fontId="80" fillId="0" borderId="0"/>
    <xf numFmtId="182" fontId="80" fillId="0" borderId="0" applyFont="0" applyFill="0" applyBorder="0" applyAlignment="0" applyProtection="0"/>
    <xf numFmtId="0" fontId="3" fillId="0" borderId="0"/>
    <xf numFmtId="0" fontId="80" fillId="0" borderId="0"/>
    <xf numFmtId="0" fontId="80" fillId="0" borderId="0"/>
    <xf numFmtId="0" fontId="37" fillId="6" borderId="7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82" fontId="80" fillId="0" borderId="0" applyFont="0" applyFill="0" applyBorder="0" applyAlignment="0" applyProtection="0"/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0" fontId="37" fillId="11" borderId="7" applyNumberFormat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0" fontId="40" fillId="4" borderId="7" applyNumberFormat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0" fontId="40" fillId="4" borderId="7" applyNumberFormat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>
      <alignment vertical="center"/>
    </xf>
    <xf numFmtId="182" fontId="80" fillId="0" borderId="0" applyFont="0" applyFill="0" applyBorder="0" applyAlignment="0" applyProtection="0"/>
    <xf numFmtId="0" fontId="37" fillId="11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9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58" fillId="11" borderId="1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58" fillId="11" borderId="1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58" fillId="6" borderId="1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58" fillId="11" borderId="15" applyNumberFormat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11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8" fillId="0" borderId="0">
      <alignment vertical="center"/>
    </xf>
    <xf numFmtId="0" fontId="78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38" fillId="0" borderId="0"/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80" fillId="12" borderId="17" applyNumberFormat="0" applyFont="0" applyAlignment="0" applyProtection="0">
      <alignment vertical="center"/>
    </xf>
    <xf numFmtId="0" fontId="3" fillId="12" borderId="17" applyNumberFormat="0" applyFont="0" applyAlignment="0" applyProtection="0">
      <alignment vertical="center"/>
    </xf>
  </cellStyleXfs>
  <cellXfs count="289">
    <xf numFmtId="0" fontId="0" fillId="0" borderId="0" xfId="0" applyAlignment="1">
      <alignment vertical="center"/>
    </xf>
    <xf numFmtId="0" fontId="80" fillId="0" borderId="0" xfId="520" applyAlignment="1"/>
    <xf numFmtId="0" fontId="2" fillId="0" borderId="0" xfId="520" applyFont="1" applyAlignment="1"/>
    <xf numFmtId="0" fontId="3" fillId="0" borderId="0" xfId="520" applyFont="1" applyBorder="1" applyAlignment="1">
      <alignment horizontal="right" vertical="center"/>
    </xf>
    <xf numFmtId="0" fontId="80" fillId="0" borderId="0" xfId="600" applyAlignment="1">
      <alignment vertical="center"/>
    </xf>
    <xf numFmtId="0" fontId="80" fillId="0" borderId="0" xfId="3423" applyAlignment="1"/>
    <xf numFmtId="0" fontId="80" fillId="0" borderId="0" xfId="3423" applyFill="1" applyAlignment="1"/>
    <xf numFmtId="0" fontId="7" fillId="0" borderId="0" xfId="3849" applyFont="1">
      <alignment vertical="center"/>
    </xf>
    <xf numFmtId="0" fontId="80" fillId="0" borderId="0" xfId="3849">
      <alignment vertical="center"/>
    </xf>
    <xf numFmtId="195" fontId="80" fillId="0" borderId="0" xfId="3849" applyNumberFormat="1" applyAlignment="1">
      <alignment horizontal="right" vertical="center"/>
    </xf>
    <xf numFmtId="0" fontId="8" fillId="0" borderId="1" xfId="3423" applyNumberFormat="1" applyFont="1" applyFill="1" applyBorder="1" applyAlignment="1" applyProtection="1">
      <alignment horizontal="center" vertical="center" wrapText="1"/>
    </xf>
    <xf numFmtId="195" fontId="9" fillId="0" borderId="1" xfId="3849" applyNumberFormat="1" applyFont="1" applyBorder="1" applyAlignment="1">
      <alignment horizontal="center" vertical="center" wrapText="1"/>
    </xf>
    <xf numFmtId="0" fontId="10" fillId="0" borderId="1" xfId="600" applyFont="1" applyBorder="1" applyAlignment="1">
      <alignment horizontal="center" vertical="center" wrapText="1"/>
    </xf>
    <xf numFmtId="0" fontId="4" fillId="0" borderId="1" xfId="3423" applyNumberFormat="1" applyFont="1" applyFill="1" applyBorder="1" applyAlignment="1" applyProtection="1">
      <alignment horizontal="left" vertical="center" wrapText="1"/>
    </xf>
    <xf numFmtId="49" fontId="2" fillId="0" borderId="1" xfId="892" applyNumberFormat="1" applyFont="1" applyBorder="1" applyAlignment="1">
      <alignment vertical="center"/>
    </xf>
    <xf numFmtId="49" fontId="2" fillId="0" borderId="1" xfId="673" applyNumberFormat="1" applyFont="1" applyBorder="1" applyAlignment="1">
      <alignment vertical="center"/>
    </xf>
    <xf numFmtId="49" fontId="2" fillId="0" borderId="1" xfId="180" applyNumberFormat="1" applyFont="1" applyBorder="1" applyAlignment="1">
      <alignment vertical="center"/>
    </xf>
    <xf numFmtId="49" fontId="2" fillId="0" borderId="1" xfId="1807" applyNumberFormat="1" applyFont="1" applyBorder="1" applyAlignment="1">
      <alignment vertical="center"/>
    </xf>
    <xf numFmtId="49" fontId="2" fillId="0" borderId="1" xfId="708" applyNumberFormat="1" applyFont="1" applyBorder="1" applyAlignment="1">
      <alignment vertical="center"/>
    </xf>
    <xf numFmtId="0" fontId="3" fillId="0" borderId="1" xfId="3423" applyNumberFormat="1" applyFont="1" applyFill="1" applyBorder="1" applyAlignment="1" applyProtection="1">
      <alignment horizontal="left" vertical="center" wrapText="1"/>
    </xf>
    <xf numFmtId="49" fontId="2" fillId="0" borderId="1" xfId="674" applyNumberFormat="1" applyFont="1" applyBorder="1" applyAlignment="1">
      <alignment vertical="center"/>
    </xf>
    <xf numFmtId="49" fontId="2" fillId="0" borderId="1" xfId="582" applyNumberFormat="1" applyFont="1" applyBorder="1" applyAlignment="1">
      <alignment vertical="center"/>
    </xf>
    <xf numFmtId="0" fontId="9" fillId="0" borderId="1" xfId="3423" applyFont="1" applyBorder="1" applyAlignment="1">
      <alignment horizontal="center" vertical="center"/>
    </xf>
    <xf numFmtId="196" fontId="4" fillId="0" borderId="1" xfId="3423" applyNumberFormat="1" applyFont="1" applyFill="1" applyBorder="1" applyAlignment="1" applyProtection="1">
      <alignment vertical="center" wrapText="1"/>
    </xf>
    <xf numFmtId="184" fontId="9" fillId="0" borderId="1" xfId="3034" applyNumberFormat="1" applyFont="1" applyFill="1" applyBorder="1" applyAlignment="1" applyProtection="1">
      <alignment vertical="center" wrapText="1"/>
    </xf>
    <xf numFmtId="49" fontId="2" fillId="2" borderId="1" xfId="892" applyNumberFormat="1" applyFont="1" applyFill="1" applyBorder="1" applyAlignment="1">
      <alignment vertical="center"/>
    </xf>
    <xf numFmtId="0" fontId="3" fillId="2" borderId="1" xfId="3423" applyNumberFormat="1" applyFont="1" applyFill="1" applyBorder="1" applyAlignment="1" applyProtection="1">
      <alignment horizontal="left" vertical="center" wrapText="1"/>
    </xf>
    <xf numFmtId="0" fontId="11" fillId="0" borderId="0" xfId="3849" applyFont="1" applyAlignment="1">
      <alignment horizontal="center" vertical="center"/>
    </xf>
    <xf numFmtId="0" fontId="2" fillId="0" borderId="0" xfId="3849" applyFont="1">
      <alignment vertical="center"/>
    </xf>
    <xf numFmtId="0" fontId="9" fillId="0" borderId="0" xfId="3849" applyFont="1">
      <alignment vertical="center"/>
    </xf>
    <xf numFmtId="195" fontId="80" fillId="0" borderId="0" xfId="3849" applyNumberFormat="1">
      <alignment vertical="center"/>
    </xf>
    <xf numFmtId="0" fontId="11" fillId="0" borderId="1" xfId="3849" applyFont="1" applyBorder="1" applyAlignment="1">
      <alignment horizontal="distributed" vertical="center" wrapText="1" indent="3"/>
    </xf>
    <xf numFmtId="3" fontId="2" fillId="0" borderId="1" xfId="600" applyNumberFormat="1" applyFont="1" applyBorder="1" applyAlignment="1">
      <alignment horizontal="center" vertical="center"/>
    </xf>
    <xf numFmtId="0" fontId="9" fillId="0" borderId="1" xfId="3849" applyFont="1" applyBorder="1" applyAlignment="1">
      <alignment horizontal="center" vertical="center"/>
    </xf>
    <xf numFmtId="0" fontId="9" fillId="0" borderId="1" xfId="3849" applyFont="1" applyBorder="1" applyAlignment="1">
      <alignment horizontal="distributed" vertical="center" wrapText="1" indent="3"/>
    </xf>
    <xf numFmtId="0" fontId="4" fillId="0" borderId="1" xfId="3423" applyNumberFormat="1" applyFont="1" applyFill="1" applyBorder="1" applyAlignment="1" applyProtection="1">
      <alignment horizontal="center" vertical="center" wrapText="1"/>
    </xf>
    <xf numFmtId="195" fontId="2" fillId="0" borderId="0" xfId="3849" applyNumberFormat="1" applyFont="1">
      <alignment vertical="center"/>
    </xf>
    <xf numFmtId="0" fontId="3" fillId="0" borderId="0" xfId="2229" applyBorder="1">
      <alignment vertical="center"/>
    </xf>
    <xf numFmtId="0" fontId="15" fillId="0" borderId="0" xfId="2229" applyFont="1" applyBorder="1" applyAlignment="1">
      <alignment vertical="center"/>
    </xf>
    <xf numFmtId="0" fontId="15" fillId="0" borderId="0" xfId="2229" applyFont="1" applyBorder="1" applyAlignment="1">
      <alignment horizontal="right" vertical="center"/>
    </xf>
    <xf numFmtId="0" fontId="16" fillId="0" borderId="1" xfId="2229" applyFont="1" applyBorder="1" applyAlignment="1">
      <alignment horizontal="center" vertical="center" wrapText="1"/>
    </xf>
    <xf numFmtId="49" fontId="13" fillId="0" borderId="1" xfId="181" applyNumberFormat="1" applyFont="1" applyBorder="1"/>
    <xf numFmtId="177" fontId="16" fillId="0" borderId="1" xfId="2229" applyNumberFormat="1" applyFont="1" applyBorder="1">
      <alignment vertical="center"/>
    </xf>
    <xf numFmtId="197" fontId="16" fillId="0" borderId="1" xfId="2229" applyNumberFormat="1" applyFont="1" applyBorder="1">
      <alignment vertical="center"/>
    </xf>
    <xf numFmtId="177" fontId="17" fillId="0" borderId="1" xfId="2229" applyNumberFormat="1" applyFont="1" applyBorder="1">
      <alignment vertical="center"/>
    </xf>
    <xf numFmtId="49" fontId="13" fillId="0" borderId="1" xfId="181" applyNumberFormat="1" applyFont="1" applyBorder="1" applyAlignment="1">
      <alignment horizontal="left" indent="2"/>
    </xf>
    <xf numFmtId="177" fontId="18" fillId="0" borderId="1" xfId="600" applyNumberFormat="1" applyFont="1" applyBorder="1" applyAlignment="1">
      <alignment vertical="center"/>
    </xf>
    <xf numFmtId="49" fontId="13" fillId="0" borderId="1" xfId="181" applyNumberFormat="1" applyFont="1" applyBorder="1" applyAlignment="1"/>
    <xf numFmtId="177" fontId="13" fillId="0" borderId="1" xfId="600" applyNumberFormat="1" applyFont="1" applyBorder="1" applyAlignment="1">
      <alignment vertical="center"/>
    </xf>
    <xf numFmtId="197" fontId="17" fillId="0" borderId="1" xfId="2229" applyNumberFormat="1" applyFont="1" applyBorder="1">
      <alignment vertical="center"/>
    </xf>
    <xf numFmtId="0" fontId="16" fillId="0" borderId="1" xfId="2229" applyFont="1" applyBorder="1" applyAlignment="1">
      <alignment horizontal="center" vertical="center"/>
    </xf>
    <xf numFmtId="0" fontId="17" fillId="0" borderId="1" xfId="2229" applyFont="1" applyBorder="1" applyAlignment="1">
      <alignment horizontal="left" vertical="center"/>
    </xf>
    <xf numFmtId="0" fontId="17" fillId="0" borderId="1" xfId="2229" applyFont="1" applyBorder="1">
      <alignment vertical="center"/>
    </xf>
    <xf numFmtId="198" fontId="18" fillId="0" borderId="1" xfId="600" applyNumberFormat="1" applyFont="1" applyBorder="1" applyAlignment="1">
      <alignment vertical="center"/>
    </xf>
    <xf numFmtId="0" fontId="19" fillId="0" borderId="1" xfId="600" applyFont="1" applyFill="1" applyBorder="1" applyAlignment="1">
      <alignment vertical="center"/>
    </xf>
    <xf numFmtId="0" fontId="17" fillId="0" borderId="1" xfId="2229" applyFont="1" applyBorder="1" applyAlignment="1">
      <alignment vertical="center"/>
    </xf>
    <xf numFmtId="0" fontId="17" fillId="0" borderId="1" xfId="2229" applyFont="1" applyBorder="1" applyAlignment="1">
      <alignment horizontal="left" vertical="center" indent="2"/>
    </xf>
    <xf numFmtId="178" fontId="19" fillId="0" borderId="1" xfId="600" applyNumberFormat="1" applyFont="1" applyFill="1" applyBorder="1" applyAlignment="1">
      <alignment horizontal="right" vertical="center"/>
    </xf>
    <xf numFmtId="0" fontId="17" fillId="2" borderId="1" xfId="2229" applyFont="1" applyFill="1" applyBorder="1">
      <alignment vertical="center"/>
    </xf>
    <xf numFmtId="0" fontId="20" fillId="0" borderId="1" xfId="2229" applyFont="1" applyBorder="1" applyAlignment="1">
      <alignment horizontal="center" vertical="center" wrapText="1"/>
    </xf>
    <xf numFmtId="0" fontId="15" fillId="0" borderId="0" xfId="2229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2229">
      <alignment vertical="center"/>
    </xf>
    <xf numFmtId="0" fontId="20" fillId="0" borderId="1" xfId="2229" applyFont="1" applyBorder="1" applyAlignment="1">
      <alignment horizontal="center" vertical="center"/>
    </xf>
    <xf numFmtId="0" fontId="14" fillId="0" borderId="1" xfId="2229" applyFont="1" applyBorder="1">
      <alignment vertical="center"/>
    </xf>
    <xf numFmtId="0" fontId="16" fillId="0" borderId="1" xfId="2229" applyFont="1" applyBorder="1">
      <alignment vertical="center"/>
    </xf>
    <xf numFmtId="0" fontId="3" fillId="0" borderId="0" xfId="2229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0" xfId="2229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3" fontId="22" fillId="0" borderId="1" xfId="3759" applyNumberFormat="1" applyFont="1" applyFill="1" applyBorder="1" applyAlignment="1" applyProtection="1">
      <alignment vertical="center"/>
    </xf>
    <xf numFmtId="176" fontId="17" fillId="0" borderId="1" xfId="2229" applyNumberFormat="1" applyFont="1" applyBorder="1">
      <alignment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249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2229" applyFont="1" applyBorder="1" applyAlignment="1">
      <alignment horizontal="right" vertical="center"/>
    </xf>
    <xf numFmtId="0" fontId="18" fillId="0" borderId="1" xfId="1068" applyFont="1" applyFill="1" applyBorder="1" applyAlignment="1">
      <alignment horizontal="center" vertical="center" wrapText="1"/>
    </xf>
    <xf numFmtId="0" fontId="16" fillId="0" borderId="1" xfId="2229" applyFont="1" applyBorder="1" applyAlignment="1">
      <alignment horizontal="left" vertical="center"/>
    </xf>
    <xf numFmtId="3" fontId="13" fillId="0" borderId="1" xfId="381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177" fontId="17" fillId="0" borderId="1" xfId="2229" applyNumberFormat="1" applyFont="1" applyBorder="1" applyAlignment="1">
      <alignment horizontal="right" vertical="center"/>
    </xf>
    <xf numFmtId="197" fontId="17" fillId="0" borderId="1" xfId="2229" applyNumberFormat="1" applyFont="1" applyBorder="1" applyAlignment="1">
      <alignment horizontal="right" vertical="center"/>
    </xf>
    <xf numFmtId="0" fontId="17" fillId="0" borderId="1" xfId="2229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8" fillId="0" borderId="1" xfId="160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1069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0" fontId="13" fillId="0" borderId="1" xfId="1069" applyFont="1" applyBorder="1" applyAlignment="1">
      <alignment vertical="center"/>
    </xf>
    <xf numFmtId="187" fontId="13" fillId="0" borderId="1" xfId="1069" applyNumberFormat="1" applyFont="1" applyFill="1" applyBorder="1" applyAlignment="1">
      <alignment horizontal="center" vertical="center"/>
    </xf>
    <xf numFmtId="0" fontId="13" fillId="0" borderId="1" xfId="1069" applyFont="1" applyBorder="1" applyAlignment="1">
      <alignment horizontal="left" vertical="center" wrapText="1"/>
    </xf>
    <xf numFmtId="0" fontId="13" fillId="0" borderId="1" xfId="1069" applyFont="1" applyBorder="1" applyAlignment="1">
      <alignment horizontal="center" vertical="center" wrapText="1"/>
    </xf>
    <xf numFmtId="187" fontId="13" fillId="0" borderId="1" xfId="1069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0" fillId="0" borderId="0" xfId="2193" applyAlignment="1">
      <alignment horizontal="center" vertical="center"/>
    </xf>
    <xf numFmtId="0" fontId="2" fillId="0" borderId="0" xfId="2193" applyFont="1" applyAlignment="1">
      <alignment horizontal="right" vertical="center"/>
    </xf>
    <xf numFmtId="0" fontId="9" fillId="0" borderId="1" xfId="2193" applyFont="1" applyBorder="1" applyAlignment="1">
      <alignment horizontal="center" vertical="center"/>
    </xf>
    <xf numFmtId="0" fontId="0" fillId="0" borderId="1" xfId="153" applyFont="1" applyFill="1" applyBorder="1" applyAlignment="1">
      <alignment horizontal="center" vertical="center" wrapText="1"/>
    </xf>
    <xf numFmtId="0" fontId="0" fillId="0" borderId="0" xfId="2833" applyFont="1" applyAlignment="1">
      <alignment horizontal="center" vertical="center"/>
    </xf>
    <xf numFmtId="0" fontId="18" fillId="0" borderId="1" xfId="2833" applyFont="1" applyBorder="1" applyAlignment="1">
      <alignment horizontal="center" vertical="center" wrapText="1"/>
    </xf>
    <xf numFmtId="0" fontId="18" fillId="0" borderId="1" xfId="2833" applyFont="1" applyBorder="1">
      <alignment vertical="center"/>
    </xf>
    <xf numFmtId="0" fontId="13" fillId="0" borderId="1" xfId="2833" applyFont="1" applyBorder="1" applyAlignment="1">
      <alignment horizontal="left" vertical="center" indent="1"/>
    </xf>
    <xf numFmtId="0" fontId="13" fillId="2" borderId="1" xfId="2833" applyFont="1" applyFill="1" applyBorder="1" applyAlignment="1">
      <alignment horizontal="left" vertical="center" indent="1"/>
    </xf>
    <xf numFmtId="0" fontId="13" fillId="0" borderId="1" xfId="2833" applyFont="1" applyBorder="1" applyAlignment="1">
      <alignment horizontal="left" vertical="center"/>
    </xf>
    <xf numFmtId="0" fontId="24" fillId="0" borderId="0" xfId="269" applyFont="1">
      <alignment vertical="center"/>
    </xf>
    <xf numFmtId="0" fontId="25" fillId="0" borderId="0" xfId="269">
      <alignment vertical="center"/>
    </xf>
    <xf numFmtId="200" fontId="3" fillId="0" borderId="0" xfId="269" applyNumberFormat="1" applyFont="1" applyAlignment="1">
      <alignment vertical="center"/>
    </xf>
    <xf numFmtId="200" fontId="25" fillId="0" borderId="0" xfId="269" applyNumberFormat="1" applyAlignment="1">
      <alignment vertical="center"/>
    </xf>
    <xf numFmtId="0" fontId="25" fillId="0" borderId="0" xfId="269" applyAlignment="1">
      <alignment vertical="center"/>
    </xf>
    <xf numFmtId="0" fontId="25" fillId="0" borderId="0" xfId="269" applyBorder="1" applyAlignment="1">
      <alignment vertical="center"/>
    </xf>
    <xf numFmtId="0" fontId="15" fillId="0" borderId="0" xfId="269" applyFont="1">
      <alignment vertical="center"/>
    </xf>
    <xf numFmtId="0" fontId="1" fillId="0" borderId="0" xfId="269" applyFont="1" applyBorder="1" applyAlignment="1">
      <alignment horizontal="center" vertical="center"/>
    </xf>
    <xf numFmtId="0" fontId="25" fillId="0" borderId="0" xfId="269" applyAlignment="1">
      <alignment horizontal="left" vertical="center" wrapText="1"/>
    </xf>
    <xf numFmtId="0" fontId="15" fillId="0" borderId="0" xfId="269" applyFont="1" applyAlignment="1">
      <alignment vertical="center"/>
    </xf>
    <xf numFmtId="0" fontId="15" fillId="0" borderId="0" xfId="269" applyFont="1" applyBorder="1" applyAlignment="1">
      <alignment vertical="center"/>
    </xf>
    <xf numFmtId="0" fontId="16" fillId="0" borderId="1" xfId="269" applyFont="1" applyFill="1" applyBorder="1" applyAlignment="1">
      <alignment horizontal="center" vertical="center" wrapText="1"/>
    </xf>
    <xf numFmtId="200" fontId="18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97" fontId="18" fillId="0" borderId="0" xfId="0" applyNumberFormat="1" applyFont="1" applyBorder="1" applyAlignment="1">
      <alignment horizontal="center" vertical="center"/>
    </xf>
    <xf numFmtId="177" fontId="4" fillId="0" borderId="4" xfId="269" applyNumberFormat="1" applyFont="1" applyBorder="1" applyAlignment="1">
      <alignment horizontal="center" vertical="center"/>
    </xf>
    <xf numFmtId="49" fontId="18" fillId="0" borderId="1" xfId="2200" applyNumberFormat="1" applyFont="1" applyBorder="1" applyAlignment="1">
      <alignment horizontal="left" vertical="center" wrapText="1"/>
    </xf>
    <xf numFmtId="49" fontId="13" fillId="0" borderId="1" xfId="2200" applyNumberFormat="1" applyFont="1" applyBorder="1" applyAlignment="1">
      <alignment horizontal="left" vertical="center" wrapText="1"/>
    </xf>
    <xf numFmtId="197" fontId="13" fillId="0" borderId="0" xfId="0" applyNumberFormat="1" applyFont="1" applyBorder="1" applyAlignment="1">
      <alignment horizontal="center" vertical="center"/>
    </xf>
    <xf numFmtId="0" fontId="25" fillId="0" borderId="0" xfId="2860">
      <alignment vertical="center"/>
    </xf>
    <xf numFmtId="0" fontId="15" fillId="0" borderId="0" xfId="2860" applyFont="1">
      <alignment vertical="center"/>
    </xf>
    <xf numFmtId="0" fontId="19" fillId="0" borderId="0" xfId="0" applyFont="1" applyAlignment="1">
      <alignment horizontal="right" vertical="center"/>
    </xf>
    <xf numFmtId="0" fontId="16" fillId="0" borderId="1" xfId="2860" applyFont="1" applyFill="1" applyBorder="1" applyAlignment="1">
      <alignment horizontal="center" vertical="center"/>
    </xf>
    <xf numFmtId="0" fontId="17" fillId="0" borderId="1" xfId="3390" applyFont="1" applyFill="1" applyBorder="1" applyAlignment="1">
      <alignment horizontal="left" vertical="center"/>
    </xf>
    <xf numFmtId="49" fontId="26" fillId="0" borderId="0" xfId="2197" applyNumberFormat="1" applyFont="1"/>
    <xf numFmtId="1" fontId="25" fillId="0" borderId="0" xfId="2860" applyNumberFormat="1">
      <alignment vertical="center"/>
    </xf>
    <xf numFmtId="1" fontId="14" fillId="0" borderId="0" xfId="2860" applyNumberFormat="1" applyFont="1">
      <alignment vertical="center"/>
    </xf>
    <xf numFmtId="200" fontId="0" fillId="0" borderId="0" xfId="0" applyNumberFormat="1" applyAlignment="1">
      <alignment horizontal="center" vertical="center"/>
    </xf>
    <xf numFmtId="0" fontId="0" fillId="0" borderId="0" xfId="1068" applyFont="1"/>
    <xf numFmtId="0" fontId="80" fillId="0" borderId="0" xfId="1068" applyAlignment="1">
      <alignment horizontal="center"/>
    </xf>
    <xf numFmtId="0" fontId="27" fillId="0" borderId="0" xfId="1068" applyFont="1" applyFill="1" applyAlignment="1">
      <alignment vertical="center"/>
    </xf>
    <xf numFmtId="0" fontId="10" fillId="0" borderId="1" xfId="1068" applyFont="1" applyFill="1" applyBorder="1" applyAlignment="1">
      <alignment horizontal="center" vertical="center" wrapText="1"/>
    </xf>
    <xf numFmtId="200" fontId="10" fillId="0" borderId="1" xfId="0" applyNumberFormat="1" applyFont="1" applyBorder="1" applyAlignment="1">
      <alignment horizontal="center" vertical="center" wrapText="1"/>
    </xf>
    <xf numFmtId="0" fontId="2" fillId="0" borderId="3" xfId="153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53" applyNumberFormat="1" applyFont="1" applyFill="1" applyBorder="1" applyAlignment="1" applyProtection="1">
      <alignment horizontal="left" vertical="center" wrapText="1"/>
      <protection locked="0"/>
    </xf>
    <xf numFmtId="0" fontId="2" fillId="0" borderId="3" xfId="385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153" applyNumberFormat="1" applyFont="1" applyFill="1" applyBorder="1" applyAlignment="1" applyProtection="1">
      <alignment horizontal="left" vertical="center" wrapText="1"/>
      <protection locked="0"/>
    </xf>
    <xf numFmtId="0" fontId="2" fillId="0" borderId="6" xfId="153" applyNumberFormat="1" applyFont="1" applyFill="1" applyBorder="1" applyAlignment="1" applyProtection="1">
      <alignment horizontal="left" vertical="center" wrapText="1"/>
      <protection locked="0"/>
    </xf>
    <xf numFmtId="0" fontId="2" fillId="0" borderId="3" xfId="153" applyNumberFormat="1" applyFont="1" applyFill="1" applyBorder="1" applyAlignment="1" applyProtection="1">
      <alignment vertical="center" wrapText="1"/>
      <protection locked="0"/>
    </xf>
    <xf numFmtId="0" fontId="10" fillId="0" borderId="1" xfId="866" applyFont="1" applyFill="1" applyBorder="1" applyAlignment="1">
      <alignment horizontal="center" vertical="center"/>
    </xf>
    <xf numFmtId="1" fontId="10" fillId="0" borderId="1" xfId="866" applyNumberFormat="1" applyFont="1" applyFill="1" applyBorder="1" applyAlignment="1" applyProtection="1">
      <alignment vertical="center"/>
      <protection locked="0"/>
    </xf>
    <xf numFmtId="1" fontId="22" fillId="0" borderId="1" xfId="866" applyNumberFormat="1" applyFont="1" applyFill="1" applyBorder="1" applyAlignment="1" applyProtection="1">
      <alignment horizontal="left" vertical="center"/>
      <protection locked="0"/>
    </xf>
    <xf numFmtId="1" fontId="22" fillId="0" borderId="1" xfId="866" applyNumberFormat="1" applyFont="1" applyFill="1" applyBorder="1" applyAlignment="1" applyProtection="1">
      <alignment vertical="center"/>
      <protection locked="0"/>
    </xf>
    <xf numFmtId="0" fontId="22" fillId="0" borderId="1" xfId="0" applyFont="1" applyBorder="1" applyAlignment="1">
      <alignment vertical="center"/>
    </xf>
    <xf numFmtId="1" fontId="22" fillId="2" borderId="1" xfId="866" applyNumberFormat="1" applyFont="1" applyFill="1" applyBorder="1" applyAlignment="1" applyProtection="1">
      <alignment horizontal="left" vertical="center"/>
      <protection locked="0"/>
    </xf>
    <xf numFmtId="0" fontId="22" fillId="2" borderId="1" xfId="866" applyNumberFormat="1" applyFont="1" applyFill="1" applyBorder="1" applyAlignment="1" applyProtection="1">
      <alignment vertical="center"/>
      <protection locked="0"/>
    </xf>
    <xf numFmtId="0" fontId="22" fillId="0" borderId="1" xfId="866" applyNumberFormat="1" applyFont="1" applyFill="1" applyBorder="1" applyAlignment="1" applyProtection="1">
      <alignment vertical="center"/>
      <protection locked="0"/>
    </xf>
    <xf numFmtId="0" fontId="22" fillId="0" borderId="1" xfId="866" applyFont="1" applyFill="1" applyBorder="1"/>
    <xf numFmtId="176" fontId="0" fillId="0" borderId="0" xfId="0" applyNumberFormat="1" applyAlignment="1">
      <alignment vertical="center"/>
    </xf>
    <xf numFmtId="0" fontId="80" fillId="0" borderId="0" xfId="1068"/>
    <xf numFmtId="176" fontId="19" fillId="0" borderId="0" xfId="0" applyNumberFormat="1" applyFont="1" applyAlignment="1">
      <alignment horizontal="right" vertical="center"/>
    </xf>
    <xf numFmtId="0" fontId="18" fillId="0" borderId="3" xfId="1068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6" fillId="0" borderId="3" xfId="2229" applyFont="1" applyBorder="1">
      <alignment vertical="center"/>
    </xf>
    <xf numFmtId="0" fontId="17" fillId="0" borderId="3" xfId="2229" applyFont="1" applyBorder="1">
      <alignment vertical="center"/>
    </xf>
    <xf numFmtId="0" fontId="29" fillId="0" borderId="3" xfId="1068" applyFont="1" applyFill="1" applyBorder="1" applyAlignment="1">
      <alignment horizontal="center" vertical="center"/>
    </xf>
    <xf numFmtId="1" fontId="18" fillId="0" borderId="3" xfId="1068" applyNumberFormat="1" applyFont="1" applyFill="1" applyBorder="1" applyAlignment="1" applyProtection="1">
      <alignment vertical="center"/>
      <protection locked="0"/>
    </xf>
    <xf numFmtId="1" fontId="13" fillId="0" borderId="3" xfId="1068" applyNumberFormat="1" applyFont="1" applyFill="1" applyBorder="1" applyAlignment="1" applyProtection="1">
      <alignment horizontal="left" vertical="center"/>
      <protection locked="0"/>
    </xf>
    <xf numFmtId="1" fontId="13" fillId="0" borderId="3" xfId="1068" applyNumberFormat="1" applyFont="1" applyFill="1" applyBorder="1" applyAlignment="1" applyProtection="1">
      <alignment horizontal="left" vertical="center" indent="1"/>
      <protection locked="0"/>
    </xf>
    <xf numFmtId="0" fontId="13" fillId="0" borderId="3" xfId="1068" applyFont="1" applyFill="1" applyBorder="1" applyAlignment="1">
      <alignment horizontal="left" vertical="center"/>
    </xf>
    <xf numFmtId="1" fontId="13" fillId="0" borderId="3" xfId="1068" applyNumberFormat="1" applyFont="1" applyFill="1" applyBorder="1" applyAlignment="1" applyProtection="1">
      <alignment vertical="center"/>
      <protection locked="0"/>
    </xf>
    <xf numFmtId="0" fontId="13" fillId="0" borderId="3" xfId="1068" applyFont="1" applyBorder="1" applyAlignment="1"/>
    <xf numFmtId="0" fontId="0" fillId="0" borderId="0" xfId="1068" applyFont="1" applyFill="1"/>
    <xf numFmtId="0" fontId="27" fillId="0" borderId="0" xfId="3848" applyFont="1" applyAlignment="1">
      <alignment vertical="top"/>
    </xf>
    <xf numFmtId="0" fontId="30" fillId="0" borderId="0" xfId="3848" applyFont="1">
      <alignment vertical="center"/>
    </xf>
    <xf numFmtId="0" fontId="0" fillId="0" borderId="0" xfId="3848" applyFont="1" applyAlignment="1">
      <alignment horizontal="center" vertical="center"/>
    </xf>
    <xf numFmtId="0" fontId="0" fillId="0" borderId="0" xfId="3848" applyFont="1">
      <alignment vertical="center"/>
    </xf>
    <xf numFmtId="0" fontId="32" fillId="0" borderId="1" xfId="3848" applyFont="1" applyFill="1" applyBorder="1" applyAlignment="1">
      <alignment horizontal="center" vertical="center"/>
    </xf>
    <xf numFmtId="0" fontId="32" fillId="0" borderId="1" xfId="3848" applyFont="1" applyFill="1" applyBorder="1">
      <alignment vertical="center"/>
    </xf>
    <xf numFmtId="0" fontId="33" fillId="0" borderId="1" xfId="3848" applyFont="1" applyFill="1" applyBorder="1">
      <alignment vertical="center"/>
    </xf>
    <xf numFmtId="0" fontId="34" fillId="0" borderId="0" xfId="3848" applyFont="1" applyFill="1">
      <alignment vertical="center"/>
    </xf>
    <xf numFmtId="176" fontId="2" fillId="0" borderId="1" xfId="3096" applyNumberFormat="1" applyFont="1" applyBorder="1" applyAlignment="1">
      <alignment horizontal="center" vertical="center"/>
    </xf>
    <xf numFmtId="0" fontId="80" fillId="0" borderId="0" xfId="3849" applyFont="1">
      <alignment vertical="center"/>
    </xf>
    <xf numFmtId="0" fontId="9" fillId="0" borderId="1" xfId="3034" applyNumberFormat="1" applyFont="1" applyFill="1" applyBorder="1" applyAlignment="1" applyProtection="1">
      <alignment horizontal="center" vertical="center" wrapText="1"/>
    </xf>
    <xf numFmtId="0" fontId="80" fillId="0" borderId="0" xfId="3423" applyNumberFormat="1" applyFont="1" applyFill="1" applyBorder="1" applyAlignment="1" applyProtection="1"/>
    <xf numFmtId="201" fontId="4" fillId="0" borderId="1" xfId="600" applyNumberFormat="1" applyFont="1" applyFill="1" applyBorder="1" applyAlignment="1">
      <alignment horizontal="center" vertical="center"/>
    </xf>
    <xf numFmtId="0" fontId="4" fillId="0" borderId="24" xfId="600" applyFont="1" applyBorder="1" applyAlignment="1">
      <alignment horizontal="center" vertical="center"/>
    </xf>
    <xf numFmtId="0" fontId="81" fillId="0" borderId="0" xfId="520" applyFont="1" applyAlignment="1">
      <alignment horizontal="left" vertical="center"/>
    </xf>
    <xf numFmtId="0" fontId="4" fillId="0" borderId="1" xfId="600" applyFont="1" applyFill="1" applyBorder="1" applyAlignment="1">
      <alignment horizontal="center" vertical="center"/>
    </xf>
    <xf numFmtId="0" fontId="80" fillId="0" borderId="0" xfId="600" applyFont="1" applyAlignment="1">
      <alignment vertical="center"/>
    </xf>
    <xf numFmtId="0" fontId="13" fillId="0" borderId="1" xfId="600" applyFont="1" applyBorder="1" applyAlignment="1">
      <alignment vertical="center"/>
    </xf>
    <xf numFmtId="0" fontId="83" fillId="0" borderId="0" xfId="0" applyFont="1" applyAlignment="1">
      <alignment vertical="center"/>
    </xf>
    <xf numFmtId="177" fontId="80" fillId="0" borderId="0" xfId="600" applyNumberFormat="1" applyAlignment="1">
      <alignment vertical="center"/>
    </xf>
    <xf numFmtId="0" fontId="84" fillId="0" borderId="3" xfId="1068" applyFont="1" applyFill="1" applyBorder="1" applyAlignment="1">
      <alignment horizontal="center" vertical="center"/>
    </xf>
    <xf numFmtId="177" fontId="18" fillId="0" borderId="1" xfId="1068" applyNumberFormat="1" applyFont="1" applyFill="1" applyBorder="1" applyAlignment="1">
      <alignment horizontal="right" vertical="center" wrapText="1"/>
    </xf>
    <xf numFmtId="197" fontId="18" fillId="0" borderId="1" xfId="0" applyNumberFormat="1" applyFont="1" applyBorder="1" applyAlignment="1">
      <alignment horizontal="right" vertical="center" wrapText="1"/>
    </xf>
    <xf numFmtId="177" fontId="13" fillId="0" borderId="1" xfId="1068" applyNumberFormat="1" applyFont="1" applyFill="1" applyBorder="1" applyAlignment="1">
      <alignment horizontal="right"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178" fontId="22" fillId="0" borderId="1" xfId="866" applyNumberFormat="1" applyFont="1" applyFill="1" applyBorder="1" applyAlignment="1">
      <alignment horizontal="right" wrapText="1"/>
    </xf>
    <xf numFmtId="178" fontId="22" fillId="0" borderId="1" xfId="0" applyNumberFormat="1" applyFont="1" applyBorder="1" applyAlignment="1">
      <alignment horizontal="right" vertical="center" wrapText="1"/>
    </xf>
    <xf numFmtId="197" fontId="22" fillId="0" borderId="1" xfId="0" applyNumberFormat="1" applyFont="1" applyBorder="1" applyAlignment="1">
      <alignment horizontal="right" vertical="center" wrapText="1"/>
    </xf>
    <xf numFmtId="178" fontId="22" fillId="0" borderId="1" xfId="866" applyNumberFormat="1" applyFont="1" applyFill="1" applyBorder="1" applyAlignment="1">
      <alignment horizontal="right"/>
    </xf>
    <xf numFmtId="178" fontId="10" fillId="0" borderId="1" xfId="866" applyNumberFormat="1" applyFont="1" applyFill="1" applyBorder="1" applyAlignment="1">
      <alignment horizontal="right"/>
    </xf>
    <xf numFmtId="197" fontId="10" fillId="0" borderId="1" xfId="0" applyNumberFormat="1" applyFont="1" applyBorder="1" applyAlignment="1">
      <alignment horizontal="right"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Font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 wrapText="1"/>
    </xf>
    <xf numFmtId="178" fontId="2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/>
    </xf>
    <xf numFmtId="177" fontId="4" fillId="0" borderId="1" xfId="269" applyNumberFormat="1" applyFont="1" applyBorder="1" applyAlignment="1">
      <alignment horizontal="right" vertical="center"/>
    </xf>
    <xf numFmtId="197" fontId="18" fillId="0" borderId="1" xfId="0" applyNumberFormat="1" applyFont="1" applyBorder="1" applyAlignment="1">
      <alignment horizontal="right" vertical="center"/>
    </xf>
    <xf numFmtId="177" fontId="16" fillId="0" borderId="1" xfId="269" applyNumberFormat="1" applyFont="1" applyBorder="1" applyAlignment="1">
      <alignment horizontal="right" vertical="center"/>
    </xf>
    <xf numFmtId="177" fontId="17" fillId="0" borderId="1" xfId="269" applyNumberFormat="1" applyFont="1" applyBorder="1" applyAlignment="1">
      <alignment horizontal="right" vertical="center"/>
    </xf>
    <xf numFmtId="177" fontId="3" fillId="0" borderId="1" xfId="269" applyNumberFormat="1" applyFont="1" applyBorder="1" applyAlignment="1">
      <alignment horizontal="right" vertical="center"/>
    </xf>
    <xf numFmtId="197" fontId="13" fillId="0" borderId="1" xfId="0" applyNumberFormat="1" applyFont="1" applyBorder="1" applyAlignment="1">
      <alignment horizontal="right" vertical="center"/>
    </xf>
    <xf numFmtId="0" fontId="18" fillId="0" borderId="1" xfId="1068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6" fontId="17" fillId="0" borderId="1" xfId="2229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16" fillId="0" borderId="1" xfId="2229" applyNumberFormat="1" applyFont="1" applyBorder="1" applyAlignment="1">
      <alignment horizontal="right" vertical="center"/>
    </xf>
    <xf numFmtId="197" fontId="16" fillId="0" borderId="1" xfId="2229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8" fontId="17" fillId="0" borderId="1" xfId="2229" applyNumberFormat="1" applyFont="1" applyBorder="1" applyAlignment="1">
      <alignment horizontal="right" vertical="center"/>
    </xf>
    <xf numFmtId="178" fontId="16" fillId="0" borderId="1" xfId="2229" applyNumberFormat="1" applyFont="1" applyBorder="1" applyAlignment="1">
      <alignment horizontal="right" vertical="center"/>
    </xf>
    <xf numFmtId="199" fontId="16" fillId="0" borderId="1" xfId="2229" applyNumberFormat="1" applyFont="1" applyBorder="1" applyAlignment="1">
      <alignment horizontal="right" vertical="center"/>
    </xf>
    <xf numFmtId="0" fontId="80" fillId="0" borderId="0" xfId="600" applyAlignment="1">
      <alignment horizontal="right" vertical="center"/>
    </xf>
    <xf numFmtId="178" fontId="2" fillId="0" borderId="1" xfId="3849" applyNumberFormat="1" applyFont="1" applyBorder="1" applyAlignment="1">
      <alignment horizontal="right" vertical="center"/>
    </xf>
    <xf numFmtId="178" fontId="13" fillId="0" borderId="1" xfId="3849" applyNumberFormat="1" applyFont="1" applyBorder="1" applyAlignment="1">
      <alignment horizontal="right" vertical="center"/>
    </xf>
    <xf numFmtId="178" fontId="9" fillId="0" borderId="1" xfId="3849" applyNumberFormat="1" applyFont="1" applyBorder="1" applyAlignment="1">
      <alignment horizontal="right" vertical="center"/>
    </xf>
    <xf numFmtId="0" fontId="4" fillId="0" borderId="1" xfId="3423" applyNumberFormat="1" applyFont="1" applyFill="1" applyBorder="1" applyAlignment="1" applyProtection="1">
      <alignment horizontal="right" vertical="center" wrapText="1"/>
    </xf>
    <xf numFmtId="0" fontId="9" fillId="0" borderId="1" xfId="3034" applyNumberFormat="1" applyFont="1" applyFill="1" applyBorder="1" applyAlignment="1" applyProtection="1">
      <alignment horizontal="right" vertical="center" wrapText="1"/>
    </xf>
    <xf numFmtId="197" fontId="9" fillId="0" borderId="1" xfId="3034" applyNumberFormat="1" applyFont="1" applyFill="1" applyBorder="1" applyAlignment="1" applyProtection="1">
      <alignment horizontal="right" vertical="center" wrapText="1"/>
    </xf>
    <xf numFmtId="177" fontId="2" fillId="0" borderId="1" xfId="3423" applyNumberFormat="1" applyFont="1" applyBorder="1" applyAlignment="1">
      <alignment horizontal="right" vertical="center" wrapText="1"/>
    </xf>
    <xf numFmtId="197" fontId="2" fillId="0" borderId="1" xfId="3849" applyNumberFormat="1" applyFont="1" applyBorder="1" applyAlignment="1">
      <alignment horizontal="right" vertical="center" wrapText="1"/>
    </xf>
    <xf numFmtId="177" fontId="2" fillId="0" borderId="1" xfId="3423" applyNumberFormat="1" applyFont="1" applyFill="1" applyBorder="1" applyAlignment="1">
      <alignment horizontal="right" vertical="center" wrapText="1"/>
    </xf>
    <xf numFmtId="177" fontId="9" fillId="0" borderId="1" xfId="3423" applyNumberFormat="1" applyFont="1" applyFill="1" applyBorder="1" applyAlignment="1">
      <alignment horizontal="right" vertical="center" wrapText="1"/>
    </xf>
    <xf numFmtId="178" fontId="3" fillId="0" borderId="1" xfId="600" applyNumberFormat="1" applyFont="1" applyFill="1" applyBorder="1" applyAlignment="1">
      <alignment vertical="center" wrapText="1"/>
    </xf>
    <xf numFmtId="178" fontId="4" fillId="0" borderId="1" xfId="600" applyNumberFormat="1" applyFont="1" applyFill="1" applyBorder="1" applyAlignment="1">
      <alignment horizontal="center" vertical="center"/>
    </xf>
    <xf numFmtId="178" fontId="2" fillId="0" borderId="1" xfId="600" applyNumberFormat="1" applyFont="1" applyFill="1" applyBorder="1" applyAlignment="1">
      <alignment vertical="center" wrapText="1"/>
    </xf>
    <xf numFmtId="178" fontId="85" fillId="0" borderId="1" xfId="600" applyNumberFormat="1" applyFont="1" applyFill="1" applyBorder="1" applyAlignment="1">
      <alignment vertical="center"/>
    </xf>
    <xf numFmtId="197" fontId="13" fillId="0" borderId="1" xfId="0" applyNumberFormat="1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vertical="center"/>
    </xf>
    <xf numFmtId="177" fontId="2" fillId="0" borderId="1" xfId="2193" applyNumberFormat="1" applyFont="1" applyBorder="1" applyAlignment="1">
      <alignment horizontal="right" vertical="center"/>
    </xf>
    <xf numFmtId="177" fontId="9" fillId="0" borderId="1" xfId="2193" applyNumberFormat="1" applyFont="1" applyBorder="1" applyAlignment="1">
      <alignment horizontal="right" vertical="center"/>
    </xf>
    <xf numFmtId="177" fontId="13" fillId="0" borderId="1" xfId="2833" applyNumberFormat="1" applyFont="1" applyBorder="1" applyAlignment="1">
      <alignment horizontal="right" vertical="center"/>
    </xf>
    <xf numFmtId="178" fontId="2" fillId="0" borderId="1" xfId="600" applyNumberFormat="1" applyFont="1" applyBorder="1" applyAlignment="1">
      <alignment horizontal="right" vertical="center"/>
    </xf>
    <xf numFmtId="178" fontId="17" fillId="0" borderId="1" xfId="2860" applyNumberFormat="1" applyFont="1" applyBorder="1" applyAlignment="1">
      <alignment horizontal="right" vertical="center"/>
    </xf>
    <xf numFmtId="0" fontId="25" fillId="0" borderId="0" xfId="2860" applyAlignment="1">
      <alignment horizontal="right" vertical="center"/>
    </xf>
    <xf numFmtId="178" fontId="18" fillId="0" borderId="1" xfId="1068" applyNumberFormat="1" applyFont="1" applyFill="1" applyBorder="1" applyAlignment="1">
      <alignment horizontal="right" vertical="center" wrapText="1"/>
    </xf>
    <xf numFmtId="197" fontId="2" fillId="0" borderId="1" xfId="3849" applyNumberFormat="1" applyFont="1" applyBorder="1" applyAlignment="1">
      <alignment horizontal="right" vertical="center"/>
    </xf>
    <xf numFmtId="0" fontId="0" fillId="0" borderId="0" xfId="3848" applyFont="1" applyAlignment="1">
      <alignment horizontal="left" vertical="center"/>
    </xf>
    <xf numFmtId="0" fontId="31" fillId="0" borderId="0" xfId="3848" applyFont="1" applyAlignment="1">
      <alignment horizontal="center" vertical="top"/>
    </xf>
    <xf numFmtId="0" fontId="11" fillId="0" borderId="0" xfId="3848" applyFont="1" applyAlignment="1">
      <alignment horizontal="center" vertical="center"/>
    </xf>
    <xf numFmtId="0" fontId="12" fillId="0" borderId="0" xfId="1068" applyFont="1" applyFill="1" applyAlignment="1">
      <alignment horizontal="center"/>
    </xf>
    <xf numFmtId="176" fontId="12" fillId="0" borderId="0" xfId="1068" applyNumberFormat="1" applyFont="1" applyFill="1" applyAlignment="1">
      <alignment horizontal="center"/>
    </xf>
    <xf numFmtId="200" fontId="12" fillId="0" borderId="0" xfId="1068" applyNumberFormat="1" applyFont="1" applyFill="1" applyAlignment="1">
      <alignment horizontal="center"/>
    </xf>
    <xf numFmtId="0" fontId="1" fillId="0" borderId="0" xfId="2860" applyFont="1" applyAlignment="1">
      <alignment horizontal="center" vertical="center"/>
    </xf>
    <xf numFmtId="0" fontId="1" fillId="0" borderId="0" xfId="269" applyFont="1" applyAlignment="1">
      <alignment horizontal="center" vertical="center"/>
    </xf>
    <xf numFmtId="0" fontId="25" fillId="0" borderId="0" xfId="269" applyAlignment="1">
      <alignment horizontal="center" vertical="center"/>
    </xf>
    <xf numFmtId="0" fontId="12" fillId="0" borderId="0" xfId="2833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2193" applyFont="1" applyBorder="1" applyAlignment="1">
      <alignment vertical="center" wrapText="1"/>
    </xf>
    <xf numFmtId="0" fontId="80" fillId="0" borderId="2" xfId="2193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2229" applyFont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2" fillId="0" borderId="0" xfId="3849" applyFont="1" applyAlignment="1">
      <alignment horizontal="center" vertical="center"/>
    </xf>
    <xf numFmtId="0" fontId="1" fillId="0" borderId="0" xfId="3423" applyNumberFormat="1" applyFont="1" applyFill="1" applyBorder="1" applyAlignment="1" applyProtection="1">
      <alignment horizontal="center" vertical="center"/>
    </xf>
    <xf numFmtId="0" fontId="6" fillId="0" borderId="0" xfId="520" applyFont="1" applyAlignment="1">
      <alignment horizontal="left" vertical="center" wrapText="1"/>
    </xf>
    <xf numFmtId="0" fontId="3" fillId="0" borderId="1" xfId="600" applyFont="1" applyBorder="1" applyAlignment="1">
      <alignment horizontal="left" vertical="center"/>
    </xf>
    <xf numFmtId="0" fontId="3" fillId="0" borderId="3" xfId="600" applyFont="1" applyBorder="1" applyAlignment="1">
      <alignment horizontal="left" vertical="center"/>
    </xf>
    <xf numFmtId="0" fontId="4" fillId="0" borderId="1" xfId="600" applyFont="1" applyBorder="1" applyAlignment="1">
      <alignment horizontal="center" vertical="center"/>
    </xf>
    <xf numFmtId="0" fontId="4" fillId="0" borderId="3" xfId="600" applyFont="1" applyBorder="1" applyAlignment="1">
      <alignment horizontal="center" vertical="center"/>
    </xf>
    <xf numFmtId="0" fontId="82" fillId="0" borderId="0" xfId="520" applyFont="1" applyAlignment="1">
      <alignment horizontal="center" vertical="center"/>
    </xf>
    <xf numFmtId="0" fontId="5" fillId="0" borderId="0" xfId="520" applyFont="1" applyAlignment="1">
      <alignment horizontal="left" vertical="center" wrapText="1"/>
    </xf>
    <xf numFmtId="200" fontId="22" fillId="0" borderId="1" xfId="0" applyNumberFormat="1" applyFont="1" applyBorder="1" applyAlignment="1">
      <alignment vertical="center"/>
    </xf>
    <xf numFmtId="200" fontId="2" fillId="0" borderId="1" xfId="0" applyNumberFormat="1" applyFont="1" applyBorder="1" applyAlignment="1">
      <alignment vertical="center"/>
    </xf>
    <xf numFmtId="200" fontId="28" fillId="2" borderId="1" xfId="0" applyNumberFormat="1" applyFont="1" applyFill="1" applyBorder="1" applyAlignment="1">
      <alignment vertical="center"/>
    </xf>
    <xf numFmtId="200" fontId="2" fillId="0" borderId="1" xfId="25" applyNumberFormat="1" applyFont="1" applyFill="1" applyBorder="1" applyAlignment="1" applyProtection="1">
      <alignment vertical="center"/>
    </xf>
  </cellXfs>
  <cellStyles count="4964">
    <cellStyle name="?鹎%U龡&amp;H齲_x0001_C铣_x0014__x0007__x0001__x0001_" xfId="153"/>
    <cellStyle name="?鹎%U龡&amp;H齲_x0001_C铣_x0014__x0007__x0001__x0001_ 2" xfId="85"/>
    <cellStyle name="?鹎%U龡&amp;H齲_x0001_C铣_x0014__x0007__x0001__x0001_ 2 2" xfId="134"/>
    <cellStyle name="?鹎%U龡&amp;H齲_x0001_C铣_x0014__x0007__x0001__x0001_ 2 2 10" xfId="155"/>
    <cellStyle name="?鹎%U龡&amp;H齲_x0001_C铣_x0014__x0007__x0001__x0001_ 2 2 10 2" xfId="169"/>
    <cellStyle name="?鹎%U龡&amp;H齲_x0001_C铣_x0014__x0007__x0001__x0001_ 2 2 11" xfId="177"/>
    <cellStyle name="?鹎%U龡&amp;H齲_x0001_C铣_x0014__x0007__x0001__x0001_ 2 2 11 2" xfId="142"/>
    <cellStyle name="?鹎%U龡&amp;H齲_x0001_C铣_x0014__x0007__x0001__x0001_ 2 2 12" xfId="186"/>
    <cellStyle name="?鹎%U龡&amp;H齲_x0001_C铣_x0014__x0007__x0001__x0001_ 2 2 2" xfId="147"/>
    <cellStyle name="?鹎%U龡&amp;H齲_x0001_C铣_x0014__x0007__x0001__x0001_ 2 2 2 10" xfId="162"/>
    <cellStyle name="?鹎%U龡&amp;H齲_x0001_C铣_x0014__x0007__x0001__x0001_ 2 2 2 2" xfId="152"/>
    <cellStyle name="?鹎%U龡&amp;H齲_x0001_C铣_x0014__x0007__x0001__x0001_ 2 2 2 2 2" xfId="187"/>
    <cellStyle name="?鹎%U龡&amp;H齲_x0001_C铣_x0014__x0007__x0001__x0001_ 2 2 2 2 2 2" xfId="189"/>
    <cellStyle name="?鹎%U龡&amp;H齲_x0001_C铣_x0014__x0007__x0001__x0001_ 2 2 2 2 2 2 2" xfId="193"/>
    <cellStyle name="?鹎%U龡&amp;H齲_x0001_C铣_x0014__x0007__x0001__x0001_ 2 2 2 2 2 3" xfId="124"/>
    <cellStyle name="?鹎%U龡&amp;H齲_x0001_C铣_x0014__x0007__x0001__x0001_ 2 2 2 2 2 3 2" xfId="128"/>
    <cellStyle name="?鹎%U龡&amp;H齲_x0001_C铣_x0014__x0007__x0001__x0001_ 2 2 2 2 2 4" xfId="196"/>
    <cellStyle name="?鹎%U龡&amp;H齲_x0001_C铣_x0014__x0007__x0001__x0001_ 2 2 2 2 2 4 2" xfId="201"/>
    <cellStyle name="?鹎%U龡&amp;H齲_x0001_C铣_x0014__x0007__x0001__x0001_ 2 2 2 2 2 5" xfId="203"/>
    <cellStyle name="?鹎%U龡&amp;H齲_x0001_C铣_x0014__x0007__x0001__x0001_ 2 2 2 2 2_2015财政决算公开" xfId="206"/>
    <cellStyle name="?鹎%U龡&amp;H齲_x0001_C铣_x0014__x0007__x0001__x0001_ 2 2 2 2 3" xfId="207"/>
    <cellStyle name="?鹎%U龡&amp;H齲_x0001_C铣_x0014__x0007__x0001__x0001_ 2 2 2 2 3 2" xfId="211"/>
    <cellStyle name="?鹎%U龡&amp;H齲_x0001_C铣_x0014__x0007__x0001__x0001_ 2 2 2 2 3 2 2" xfId="216"/>
    <cellStyle name="?鹎%U龡&amp;H齲_x0001_C铣_x0014__x0007__x0001__x0001_ 2 2 2 2 3 3" xfId="57"/>
    <cellStyle name="?鹎%U龡&amp;H齲_x0001_C铣_x0014__x0007__x0001__x0001_ 2 2 2 2 3 3 2" xfId="83"/>
    <cellStyle name="?鹎%U龡&amp;H齲_x0001_C铣_x0014__x0007__x0001__x0001_ 2 2 2 2 3 4" xfId="218"/>
    <cellStyle name="?鹎%U龡&amp;H齲_x0001_C铣_x0014__x0007__x0001__x0001_ 2 2 2 2 3_2015财政决算公开" xfId="3"/>
    <cellStyle name="?鹎%U龡&amp;H齲_x0001_C铣_x0014__x0007__x0001__x0001_ 2 2 2 2 4" xfId="223"/>
    <cellStyle name="?鹎%U龡&amp;H齲_x0001_C铣_x0014__x0007__x0001__x0001_ 2 2 2 2 4 2" xfId="227"/>
    <cellStyle name="?鹎%U龡&amp;H齲_x0001_C铣_x0014__x0007__x0001__x0001_ 2 2 2 2 4 2 2" xfId="121"/>
    <cellStyle name="?鹎%U龡&amp;H齲_x0001_C铣_x0014__x0007__x0001__x0001_ 2 2 2 2 4 3" xfId="168"/>
    <cellStyle name="?鹎%U龡&amp;H齲_x0001_C铣_x0014__x0007__x0001__x0001_ 2 2 2 2 4 3 2" xfId="228"/>
    <cellStyle name="?鹎%U龡&amp;H齲_x0001_C铣_x0014__x0007__x0001__x0001_ 2 2 2 2 4 4" xfId="230"/>
    <cellStyle name="?鹎%U龡&amp;H齲_x0001_C铣_x0014__x0007__x0001__x0001_ 2 2 2 2 4 4 2" xfId="232"/>
    <cellStyle name="?鹎%U龡&amp;H齲_x0001_C铣_x0014__x0007__x0001__x0001_ 2 2 2 2 4 5" xfId="234"/>
    <cellStyle name="?鹎%U龡&amp;H齲_x0001_C铣_x0014__x0007__x0001__x0001_ 2 2 2 2 4_2015财政决算公开" xfId="176"/>
    <cellStyle name="?鹎%U龡&amp;H齲_x0001_C铣_x0014__x0007__x0001__x0001_ 2 2 2 2 5" xfId="236"/>
    <cellStyle name="?鹎%U龡&amp;H齲_x0001_C铣_x0014__x0007__x0001__x0001_ 2 2 2 2 5 2" xfId="243"/>
    <cellStyle name="?鹎%U龡&amp;H齲_x0001_C铣_x0014__x0007__x0001__x0001_ 2 2 2 2 6" xfId="247"/>
    <cellStyle name="?鹎%U龡&amp;H齲_x0001_C铣_x0014__x0007__x0001__x0001_ 2 2 2 2 6 2" xfId="253"/>
    <cellStyle name="?鹎%U龡&amp;H齲_x0001_C铣_x0014__x0007__x0001__x0001_ 2 2 2 2 7" xfId="258"/>
    <cellStyle name="?鹎%U龡&amp;H齲_x0001_C铣_x0014__x0007__x0001__x0001_ 2 2 2 2 7 2" xfId="265"/>
    <cellStyle name="?鹎%U龡&amp;H齲_x0001_C铣_x0014__x0007__x0001__x0001_ 2 2 2 2 8" xfId="267"/>
    <cellStyle name="?鹎%U龡&amp;H齲_x0001_C铣_x0014__x0007__x0001__x0001_ 2 2 2 2_2015财政决算公开" xfId="272"/>
    <cellStyle name="?鹎%U龡&amp;H齲_x0001_C铣_x0014__x0007__x0001__x0001_ 2 2 2 3" xfId="273"/>
    <cellStyle name="?鹎%U龡&amp;H齲_x0001_C铣_x0014__x0007__x0001__x0001_ 2 2 2 3 2" xfId="274"/>
    <cellStyle name="?鹎%U龡&amp;H齲_x0001_C铣_x0014__x0007__x0001__x0001_ 2 2 2 3 2 2" xfId="106"/>
    <cellStyle name="?鹎%U龡&amp;H齲_x0001_C铣_x0014__x0007__x0001__x0001_ 2 2 2 3 3" xfId="279"/>
    <cellStyle name="?鹎%U龡&amp;H齲_x0001_C铣_x0014__x0007__x0001__x0001_ 2 2 2 3 3 2" xfId="281"/>
    <cellStyle name="?鹎%U龡&amp;H齲_x0001_C铣_x0014__x0007__x0001__x0001_ 2 2 2 3 4" xfId="283"/>
    <cellStyle name="?鹎%U龡&amp;H齲_x0001_C铣_x0014__x0007__x0001__x0001_ 2 2 2 3 4 2" xfId="287"/>
    <cellStyle name="?鹎%U龡&amp;H齲_x0001_C铣_x0014__x0007__x0001__x0001_ 2 2 2 3 5" xfId="291"/>
    <cellStyle name="?鹎%U龡&amp;H齲_x0001_C铣_x0014__x0007__x0001__x0001_ 2 2 2 3_2015财政决算公开" xfId="126"/>
    <cellStyle name="?鹎%U龡&amp;H齲_x0001_C铣_x0014__x0007__x0001__x0001_ 2 2 2 4" xfId="293"/>
    <cellStyle name="?鹎%U龡&amp;H齲_x0001_C铣_x0014__x0007__x0001__x0001_ 2 2 2 4 2" xfId="297"/>
    <cellStyle name="?鹎%U龡&amp;H齲_x0001_C铣_x0014__x0007__x0001__x0001_ 2 2 2 4 2 2" xfId="300"/>
    <cellStyle name="?鹎%U龡&amp;H齲_x0001_C铣_x0014__x0007__x0001__x0001_ 2 2 2 4 3" xfId="301"/>
    <cellStyle name="?鹎%U龡&amp;H齲_x0001_C铣_x0014__x0007__x0001__x0001_ 2 2 2 4 3 2" xfId="308"/>
    <cellStyle name="?鹎%U龡&amp;H齲_x0001_C铣_x0014__x0007__x0001__x0001_ 2 2 2 4 4" xfId="311"/>
    <cellStyle name="?鹎%U龡&amp;H齲_x0001_C铣_x0014__x0007__x0001__x0001_ 2 2 2 4 4 2" xfId="314"/>
    <cellStyle name="?鹎%U龡&amp;H齲_x0001_C铣_x0014__x0007__x0001__x0001_ 2 2 2 4 5" xfId="324"/>
    <cellStyle name="?鹎%U龡&amp;H齲_x0001_C铣_x0014__x0007__x0001__x0001_ 2 2 2 4_2015财政决算公开" xfId="325"/>
    <cellStyle name="?鹎%U龡&amp;H齲_x0001_C铣_x0014__x0007__x0001__x0001_ 2 2 2 5" xfId="328"/>
    <cellStyle name="?鹎%U龡&amp;H齲_x0001_C铣_x0014__x0007__x0001__x0001_ 2 2 2 5 2" xfId="24"/>
    <cellStyle name="?鹎%U龡&amp;H齲_x0001_C铣_x0014__x0007__x0001__x0001_ 2 2 2 5 2 2" xfId="334"/>
    <cellStyle name="?鹎%U龡&amp;H齲_x0001_C铣_x0014__x0007__x0001__x0001_ 2 2 2 5 3" xfId="335"/>
    <cellStyle name="?鹎%U龡&amp;H齲_x0001_C铣_x0014__x0007__x0001__x0001_ 2 2 2 5 3 2" xfId="336"/>
    <cellStyle name="?鹎%U龡&amp;H齲_x0001_C铣_x0014__x0007__x0001__x0001_ 2 2 2 5 4" xfId="338"/>
    <cellStyle name="?鹎%U龡&amp;H齲_x0001_C铣_x0014__x0007__x0001__x0001_ 2 2 2 5_2015财政决算公开" xfId="340"/>
    <cellStyle name="?鹎%U龡&amp;H齲_x0001_C铣_x0014__x0007__x0001__x0001_ 2 2 2 6" xfId="341"/>
    <cellStyle name="?鹎%U龡&amp;H齲_x0001_C铣_x0014__x0007__x0001__x0001_ 2 2 2 6 2" xfId="342"/>
    <cellStyle name="?鹎%U龡&amp;H齲_x0001_C铣_x0014__x0007__x0001__x0001_ 2 2 2 6 2 2" xfId="349"/>
    <cellStyle name="?鹎%U龡&amp;H齲_x0001_C铣_x0014__x0007__x0001__x0001_ 2 2 2 6 3" xfId="350"/>
    <cellStyle name="?鹎%U龡&amp;H齲_x0001_C铣_x0014__x0007__x0001__x0001_ 2 2 2 6 3 2" xfId="353"/>
    <cellStyle name="?鹎%U龡&amp;H齲_x0001_C铣_x0014__x0007__x0001__x0001_ 2 2 2 6 4" xfId="355"/>
    <cellStyle name="?鹎%U龡&amp;H齲_x0001_C铣_x0014__x0007__x0001__x0001_ 2 2 2 6 4 2" xfId="270"/>
    <cellStyle name="?鹎%U龡&amp;H齲_x0001_C铣_x0014__x0007__x0001__x0001_ 2 2 2 6 5" xfId="358"/>
    <cellStyle name="?鹎%U龡&amp;H齲_x0001_C铣_x0014__x0007__x0001__x0001_ 2 2 2 6_2015财政决算公开" xfId="359"/>
    <cellStyle name="?鹎%U龡&amp;H齲_x0001_C铣_x0014__x0007__x0001__x0001_ 2 2 2 7" xfId="362"/>
    <cellStyle name="?鹎%U龡&amp;H齲_x0001_C铣_x0014__x0007__x0001__x0001_ 2 2 2 7 2" xfId="363"/>
    <cellStyle name="?鹎%U龡&amp;H齲_x0001_C铣_x0014__x0007__x0001__x0001_ 2 2 2 8" xfId="299"/>
    <cellStyle name="?鹎%U龡&amp;H齲_x0001_C铣_x0014__x0007__x0001__x0001_ 2 2 2 8 2" xfId="365"/>
    <cellStyle name="?鹎%U龡&amp;H齲_x0001_C铣_x0014__x0007__x0001__x0001_ 2 2 2 9" xfId="367"/>
    <cellStyle name="?鹎%U龡&amp;H齲_x0001_C铣_x0014__x0007__x0001__x0001_ 2 2 2 9 2" xfId="369"/>
    <cellStyle name="?鹎%U龡&amp;H齲_x0001_C铣_x0014__x0007__x0001__x0001_ 2 2 2_2015财政决算公开" xfId="373"/>
    <cellStyle name="?鹎%U龡&amp;H齲_x0001_C铣_x0014__x0007__x0001__x0001_ 2 2 3" xfId="159"/>
    <cellStyle name="?鹎%U龡&amp;H齲_x0001_C铣_x0014__x0007__x0001__x0001_ 2 2 3 2" xfId="375"/>
    <cellStyle name="?鹎%U龡&amp;H齲_x0001_C铣_x0014__x0007__x0001__x0001_ 2 2 3 2 2" xfId="10"/>
    <cellStyle name="?鹎%U龡&amp;H齲_x0001_C铣_x0014__x0007__x0001__x0001_ 2 2 3 2 2 2" xfId="87"/>
    <cellStyle name="?鹎%U龡&amp;H齲_x0001_C铣_x0014__x0007__x0001__x0001_ 2 2 3 2 3" xfId="205"/>
    <cellStyle name="?鹎%U龡&amp;H齲_x0001_C铣_x0014__x0007__x0001__x0001_ 2 2 3 2 3 2" xfId="377"/>
    <cellStyle name="?鹎%U龡&amp;H齲_x0001_C铣_x0014__x0007__x0001__x0001_ 2 2 3 2 4" xfId="380"/>
    <cellStyle name="?鹎%U龡&amp;H齲_x0001_C铣_x0014__x0007__x0001__x0001_ 2 2 3 2 4 2" xfId="383"/>
    <cellStyle name="?鹎%U龡&amp;H齲_x0001_C铣_x0014__x0007__x0001__x0001_ 2 2 3 2 5" xfId="386"/>
    <cellStyle name="?鹎%U龡&amp;H齲_x0001_C铣_x0014__x0007__x0001__x0001_ 2 2 3 2_2015财政决算公开" xfId="391"/>
    <cellStyle name="?鹎%U龡&amp;H齲_x0001_C铣_x0014__x0007__x0001__x0001_ 2 2 3 3" xfId="392"/>
    <cellStyle name="?鹎%U龡&amp;H齲_x0001_C铣_x0014__x0007__x0001__x0001_ 2 2 3 3 2" xfId="393"/>
    <cellStyle name="?鹎%U龡&amp;H齲_x0001_C铣_x0014__x0007__x0001__x0001_ 2 2 3 3 2 2" xfId="395"/>
    <cellStyle name="?鹎%U龡&amp;H齲_x0001_C铣_x0014__x0007__x0001__x0001_ 2 2 3 3 3" xfId="397"/>
    <cellStyle name="?鹎%U龡&amp;H齲_x0001_C铣_x0014__x0007__x0001__x0001_ 2 2 3 3 3 2" xfId="399"/>
    <cellStyle name="?鹎%U龡&amp;H齲_x0001_C铣_x0014__x0007__x0001__x0001_ 2 2 3 3 4" xfId="406"/>
    <cellStyle name="?鹎%U龡&amp;H齲_x0001_C铣_x0014__x0007__x0001__x0001_ 2 2 3 3_2015财政决算公开" xfId="294"/>
    <cellStyle name="?鹎%U龡&amp;H齲_x0001_C铣_x0014__x0007__x0001__x0001_ 2 2 3 4" xfId="407"/>
    <cellStyle name="?鹎%U龡&amp;H齲_x0001_C铣_x0014__x0007__x0001__x0001_ 2 2 3 4 2" xfId="22"/>
    <cellStyle name="?鹎%U龡&amp;H齲_x0001_C铣_x0014__x0007__x0001__x0001_ 2 2 3 4 2 2" xfId="411"/>
    <cellStyle name="?鹎%U龡&amp;H齲_x0001_C铣_x0014__x0007__x0001__x0001_ 2 2 3 4 3" xfId="413"/>
    <cellStyle name="?鹎%U龡&amp;H齲_x0001_C铣_x0014__x0007__x0001__x0001_ 2 2 3 4 3 2" xfId="417"/>
    <cellStyle name="?鹎%U龡&amp;H齲_x0001_C铣_x0014__x0007__x0001__x0001_ 2 2 3 4 4" xfId="420"/>
    <cellStyle name="?鹎%U龡&amp;H齲_x0001_C铣_x0014__x0007__x0001__x0001_ 2 2 3 4 4 2" xfId="422"/>
    <cellStyle name="?鹎%U龡&amp;H齲_x0001_C铣_x0014__x0007__x0001__x0001_ 2 2 3 4 5" xfId="151"/>
    <cellStyle name="?鹎%U龡&amp;H齲_x0001_C铣_x0014__x0007__x0001__x0001_ 2 2 3 4_2015财政决算公开" xfId="1"/>
    <cellStyle name="?鹎%U龡&amp;H齲_x0001_C铣_x0014__x0007__x0001__x0001_ 2 2 3 5" xfId="423"/>
    <cellStyle name="?鹎%U龡&amp;H齲_x0001_C铣_x0014__x0007__x0001__x0001_ 2 2 3 5 2" xfId="425"/>
    <cellStyle name="?鹎%U龡&amp;H齲_x0001_C铣_x0014__x0007__x0001__x0001_ 2 2 3 6" xfId="431"/>
    <cellStyle name="?鹎%U龡&amp;H齲_x0001_C铣_x0014__x0007__x0001__x0001_ 2 2 3 6 2" xfId="101"/>
    <cellStyle name="?鹎%U龡&amp;H齲_x0001_C铣_x0014__x0007__x0001__x0001_ 2 2 3 7" xfId="434"/>
    <cellStyle name="?鹎%U龡&amp;H齲_x0001_C铣_x0014__x0007__x0001__x0001_ 2 2 3 7 2" xfId="437"/>
    <cellStyle name="?鹎%U龡&amp;H齲_x0001_C铣_x0014__x0007__x0001__x0001_ 2 2 3 8" xfId="305"/>
    <cellStyle name="?鹎%U龡&amp;H齲_x0001_C铣_x0014__x0007__x0001__x0001_ 2 2 3_2015财政决算公开" xfId="284"/>
    <cellStyle name="?鹎%U龡&amp;H齲_x0001_C铣_x0014__x0007__x0001__x0001_ 2 2 4" xfId="372"/>
    <cellStyle name="?鹎%U龡&amp;H齲_x0001_C铣_x0014__x0007__x0001__x0001_ 2 2 4 2" xfId="438"/>
    <cellStyle name="?鹎%U龡&amp;H齲_x0001_C铣_x0014__x0007__x0001__x0001_ 2 2 4 2 2" xfId="38"/>
    <cellStyle name="?鹎%U龡&amp;H齲_x0001_C铣_x0014__x0007__x0001__x0001_ 2 2 4 3" xfId="440"/>
    <cellStyle name="?鹎%U龡&amp;H齲_x0001_C铣_x0014__x0007__x0001__x0001_ 2 2 4 3 2" xfId="441"/>
    <cellStyle name="?鹎%U龡&amp;H齲_x0001_C铣_x0014__x0007__x0001__x0001_ 2 2 4 4" xfId="443"/>
    <cellStyle name="?鹎%U龡&amp;H齲_x0001_C铣_x0014__x0007__x0001__x0001_ 2 2 4 4 2" xfId="444"/>
    <cellStyle name="?鹎%U龡&amp;H齲_x0001_C铣_x0014__x0007__x0001__x0001_ 2 2 4 5" xfId="446"/>
    <cellStyle name="?鹎%U龡&amp;H齲_x0001_C铣_x0014__x0007__x0001__x0001_ 2 2 4_2015财政决算公开" xfId="450"/>
    <cellStyle name="?鹎%U龡&amp;H齲_x0001_C铣_x0014__x0007__x0001__x0001_ 2 2 5" xfId="452"/>
    <cellStyle name="?鹎%U龡&amp;H齲_x0001_C铣_x0014__x0007__x0001__x0001_ 2 2 5 2" xfId="455"/>
    <cellStyle name="?鹎%U龡&amp;H齲_x0001_C铣_x0014__x0007__x0001__x0001_ 2 2 5 2 2" xfId="459"/>
    <cellStyle name="?鹎%U龡&amp;H齲_x0001_C铣_x0014__x0007__x0001__x0001_ 2 2 5 3" xfId="461"/>
    <cellStyle name="?鹎%U龡&amp;H齲_x0001_C铣_x0014__x0007__x0001__x0001_ 2 2 5 3 2" xfId="463"/>
    <cellStyle name="?鹎%U龡&amp;H齲_x0001_C铣_x0014__x0007__x0001__x0001_ 2 2 5 4" xfId="466"/>
    <cellStyle name="?鹎%U龡&amp;H齲_x0001_C铣_x0014__x0007__x0001__x0001_ 2 2 5 4 2" xfId="467"/>
    <cellStyle name="?鹎%U龡&amp;H齲_x0001_C铣_x0014__x0007__x0001__x0001_ 2 2 5 5" xfId="472"/>
    <cellStyle name="?鹎%U龡&amp;H齲_x0001_C铣_x0014__x0007__x0001__x0001_ 2 2 5_2015财政决算公开" xfId="475"/>
    <cellStyle name="?鹎%U龡&amp;H齲_x0001_C铣_x0014__x0007__x0001__x0001_ 2 2 6" xfId="478"/>
    <cellStyle name="?鹎%U龡&amp;H齲_x0001_C铣_x0014__x0007__x0001__x0001_ 2 2 6 2" xfId="482"/>
    <cellStyle name="?鹎%U龡&amp;H齲_x0001_C铣_x0014__x0007__x0001__x0001_ 2 2 6 2 2" xfId="490"/>
    <cellStyle name="?鹎%U龡&amp;H齲_x0001_C铣_x0014__x0007__x0001__x0001_ 2 2 6 3" xfId="493"/>
    <cellStyle name="?鹎%U龡&amp;H齲_x0001_C铣_x0014__x0007__x0001__x0001_ 2 2 6 3 2" xfId="498"/>
    <cellStyle name="?鹎%U龡&amp;H齲_x0001_C铣_x0014__x0007__x0001__x0001_ 2 2 6 4" xfId="501"/>
    <cellStyle name="?鹎%U龡&amp;H齲_x0001_C铣_x0014__x0007__x0001__x0001_ 2 2 6_2015财政决算公开" xfId="503"/>
    <cellStyle name="?鹎%U龡&amp;H齲_x0001_C铣_x0014__x0007__x0001__x0001_ 2 2 7" xfId="507"/>
    <cellStyle name="?鹎%U龡&amp;H齲_x0001_C铣_x0014__x0007__x0001__x0001_ 2 2 7 2" xfId="511"/>
    <cellStyle name="?鹎%U龡&amp;H齲_x0001_C铣_x0014__x0007__x0001__x0001_ 2 2 7 2 2" xfId="318"/>
    <cellStyle name="?鹎%U龡&amp;H齲_x0001_C铣_x0014__x0007__x0001__x0001_ 2 2 7 3" xfId="517"/>
    <cellStyle name="?鹎%U龡&amp;H齲_x0001_C铣_x0014__x0007__x0001__x0001_ 2 2 7 3 2" xfId="519"/>
    <cellStyle name="?鹎%U龡&amp;H齲_x0001_C铣_x0014__x0007__x0001__x0001_ 2 2 7 4" xfId="522"/>
    <cellStyle name="?鹎%U龡&amp;H齲_x0001_C铣_x0014__x0007__x0001__x0001_ 2 2 7 4 2" xfId="357"/>
    <cellStyle name="?鹎%U龡&amp;H齲_x0001_C铣_x0014__x0007__x0001__x0001_ 2 2 7 5" xfId="528"/>
    <cellStyle name="?鹎%U龡&amp;H齲_x0001_C铣_x0014__x0007__x0001__x0001_ 2 2 7_2015财政决算公开" xfId="531"/>
    <cellStyle name="?鹎%U龡&amp;H齲_x0001_C铣_x0014__x0007__x0001__x0001_ 2 2 8" xfId="132"/>
    <cellStyle name="?鹎%U龡&amp;H齲_x0001_C铣_x0014__x0007__x0001__x0001_ 2 2 8 2" xfId="144"/>
    <cellStyle name="?鹎%U龡&amp;H齲_x0001_C铣_x0014__x0007__x0001__x0001_ 2 2 9" xfId="537"/>
    <cellStyle name="?鹎%U龡&amp;H齲_x0001_C铣_x0014__x0007__x0001__x0001_ 2 2 9 2" xfId="388"/>
    <cellStyle name="?鹎%U龡&amp;H齲_x0001_C铣_x0014__x0007__x0001__x0001_ 2 2_2015财政决算公开" xfId="543"/>
    <cellStyle name="?鹎%U龡&amp;H齲_x0001_C铣_x0014__x0007__x0001__x0001_ 2 3" xfId="533"/>
    <cellStyle name="?鹎%U龡&amp;H齲_x0001_C铣_x0014__x0007__x0001__x0001_ 2 3 10" xfId="292"/>
    <cellStyle name="?鹎%U龡&amp;H齲_x0001_C铣_x0014__x0007__x0001__x0001_ 2 3 2" xfId="387"/>
    <cellStyle name="?鹎%U龡&amp;H齲_x0001_C铣_x0014__x0007__x0001__x0001_ 2 3 2 2" xfId="544"/>
    <cellStyle name="?鹎%U龡&amp;H齲_x0001_C铣_x0014__x0007__x0001__x0001_ 2 3 2 2 2" xfId="546"/>
    <cellStyle name="?鹎%U龡&amp;H齲_x0001_C铣_x0014__x0007__x0001__x0001_ 2 3 2 2 2 2" xfId="547"/>
    <cellStyle name="?鹎%U龡&amp;H齲_x0001_C铣_x0014__x0007__x0001__x0001_ 2 3 2 2 3" xfId="480"/>
    <cellStyle name="?鹎%U龡&amp;H齲_x0001_C铣_x0014__x0007__x0001__x0001_ 2 3 2 2 3 2" xfId="484"/>
    <cellStyle name="?鹎%U龡&amp;H齲_x0001_C铣_x0014__x0007__x0001__x0001_ 2 3 2 2 4" xfId="491"/>
    <cellStyle name="?鹎%U龡&amp;H齲_x0001_C铣_x0014__x0007__x0001__x0001_ 2 3 2 2 4 2" xfId="494"/>
    <cellStyle name="?鹎%U龡&amp;H齲_x0001_C铣_x0014__x0007__x0001__x0001_ 2 3 2 2 5" xfId="499"/>
    <cellStyle name="?鹎%U龡&amp;H齲_x0001_C铣_x0014__x0007__x0001__x0001_ 2 3 2 2_2015财政决算公开" xfId="550"/>
    <cellStyle name="?鹎%U龡&amp;H齲_x0001_C铣_x0014__x0007__x0001__x0001_ 2 3 2 3" xfId="551"/>
    <cellStyle name="?鹎%U龡&amp;H齲_x0001_C铣_x0014__x0007__x0001__x0001_ 2 3 2 3 2" xfId="36"/>
    <cellStyle name="?鹎%U龡&amp;H齲_x0001_C铣_x0014__x0007__x0001__x0001_ 2 3 2 3 2 2" xfId="289"/>
    <cellStyle name="?鹎%U龡&amp;H齲_x0001_C铣_x0014__x0007__x0001__x0001_ 2 3 2 3 3" xfId="509"/>
    <cellStyle name="?鹎%U龡&amp;H齲_x0001_C铣_x0014__x0007__x0001__x0001_ 2 3 2 3 3 2" xfId="316"/>
    <cellStyle name="?鹎%U龡&amp;H齲_x0001_C铣_x0014__x0007__x0001__x0001_ 2 3 2 3 4" xfId="516"/>
    <cellStyle name="?鹎%U龡&amp;H齲_x0001_C铣_x0014__x0007__x0001__x0001_ 2 3 2 3_2015财政决算公开" xfId="552"/>
    <cellStyle name="?鹎%U龡&amp;H齲_x0001_C铣_x0014__x0007__x0001__x0001_ 2 3 2 4" xfId="555"/>
    <cellStyle name="?鹎%U龡&amp;H齲_x0001_C铣_x0014__x0007__x0001__x0001_ 2 3 2 4 2" xfId="556"/>
    <cellStyle name="?鹎%U龡&amp;H齲_x0001_C铣_x0014__x0007__x0001__x0001_ 2 3 2 4 2 2" xfId="559"/>
    <cellStyle name="?鹎%U龡&amp;H齲_x0001_C铣_x0014__x0007__x0001__x0001_ 2 3 2 4 3" xfId="143"/>
    <cellStyle name="?鹎%U龡&amp;H齲_x0001_C铣_x0014__x0007__x0001__x0001_ 2 3 2 4 3 2" xfId="148"/>
    <cellStyle name="?鹎%U龡&amp;H齲_x0001_C铣_x0014__x0007__x0001__x0001_ 2 3 2 4 4" xfId="156"/>
    <cellStyle name="?鹎%U龡&amp;H齲_x0001_C铣_x0014__x0007__x0001__x0001_ 2 3 2 4 4 2" xfId="374"/>
    <cellStyle name="?鹎%U龡&amp;H齲_x0001_C铣_x0014__x0007__x0001__x0001_ 2 3 2 4 5" xfId="371"/>
    <cellStyle name="?鹎%U龡&amp;H齲_x0001_C铣_x0014__x0007__x0001__x0001_ 2 3 2 4_2015财政决算公开" xfId="563"/>
    <cellStyle name="?鹎%U龡&amp;H齲_x0001_C铣_x0014__x0007__x0001__x0001_ 2 3 2 5" xfId="564"/>
    <cellStyle name="?鹎%U龡&amp;H齲_x0001_C铣_x0014__x0007__x0001__x0001_ 2 3 2 5 2" xfId="565"/>
    <cellStyle name="?鹎%U龡&amp;H齲_x0001_C铣_x0014__x0007__x0001__x0001_ 2 3 2 6" xfId="566"/>
    <cellStyle name="?鹎%U龡&amp;H齲_x0001_C铣_x0014__x0007__x0001__x0001_ 2 3 2 6 2" xfId="567"/>
    <cellStyle name="?鹎%U龡&amp;H齲_x0001_C铣_x0014__x0007__x0001__x0001_ 2 3 2 7" xfId="571"/>
    <cellStyle name="?鹎%U龡&amp;H齲_x0001_C铣_x0014__x0007__x0001__x0001_ 2 3 2 7 2" xfId="573"/>
    <cellStyle name="?鹎%U龡&amp;H齲_x0001_C铣_x0014__x0007__x0001__x0001_ 2 3 2 8" xfId="331"/>
    <cellStyle name="?鹎%U龡&amp;H齲_x0001_C铣_x0014__x0007__x0001__x0001_ 2 3 2_2015财政决算公开" xfId="86"/>
    <cellStyle name="?鹎%U龡&amp;H齲_x0001_C铣_x0014__x0007__x0001__x0001_ 2 3 3" xfId="574"/>
    <cellStyle name="?鹎%U龡&amp;H齲_x0001_C铣_x0014__x0007__x0001__x0001_ 2 3 3 2" xfId="575"/>
    <cellStyle name="?鹎%U龡&amp;H齲_x0001_C铣_x0014__x0007__x0001__x0001_ 2 3 3 2 2" xfId="326"/>
    <cellStyle name="?鹎%U龡&amp;H齲_x0001_C铣_x0014__x0007__x0001__x0001_ 2 3 3 3" xfId="576"/>
    <cellStyle name="?鹎%U龡&amp;H齲_x0001_C铣_x0014__x0007__x0001__x0001_ 2 3 3 3 2" xfId="577"/>
    <cellStyle name="?鹎%U龡&amp;H齲_x0001_C铣_x0014__x0007__x0001__x0001_ 2 3 3 4" xfId="26"/>
    <cellStyle name="?鹎%U龡&amp;H齲_x0001_C铣_x0014__x0007__x0001__x0001_ 2 3 3 4 2" xfId="578"/>
    <cellStyle name="?鹎%U龡&amp;H齲_x0001_C铣_x0014__x0007__x0001__x0001_ 2 3 3 5" xfId="580"/>
    <cellStyle name="?鹎%U龡&amp;H齲_x0001_C铣_x0014__x0007__x0001__x0001_ 2 3 3_2015财政决算公开" xfId="585"/>
    <cellStyle name="?鹎%U龡&amp;H齲_x0001_C铣_x0014__x0007__x0001__x0001_ 2 3 4" xfId="587"/>
    <cellStyle name="?鹎%U龡&amp;H齲_x0001_C铣_x0014__x0007__x0001__x0001_ 2 3 4 2" xfId="588"/>
    <cellStyle name="?鹎%U龡&amp;H齲_x0001_C铣_x0014__x0007__x0001__x0001_ 2 3 4 2 2" xfId="591"/>
    <cellStyle name="?鹎%U龡&amp;H齲_x0001_C铣_x0014__x0007__x0001__x0001_ 2 3 4 3" xfId="593"/>
    <cellStyle name="?鹎%U龡&amp;H齲_x0001_C铣_x0014__x0007__x0001__x0001_ 2 3 4 3 2" xfId="245"/>
    <cellStyle name="?鹎%U龡&amp;H齲_x0001_C铣_x0014__x0007__x0001__x0001_ 2 3 4 4" xfId="594"/>
    <cellStyle name="?鹎%U龡&amp;H齲_x0001_C铣_x0014__x0007__x0001__x0001_ 2 3 4 4 2" xfId="596"/>
    <cellStyle name="?鹎%U龡&amp;H齲_x0001_C铣_x0014__x0007__x0001__x0001_ 2 3 4 5" xfId="598"/>
    <cellStyle name="?鹎%U龡&amp;H齲_x0001_C铣_x0014__x0007__x0001__x0001_ 2 3 4_2015财政决算公开" xfId="558"/>
    <cellStyle name="?鹎%U龡&amp;H齲_x0001_C铣_x0014__x0007__x0001__x0001_ 2 3 5" xfId="601"/>
    <cellStyle name="?鹎%U龡&amp;H齲_x0001_C铣_x0014__x0007__x0001__x0001_ 2 3 5 2" xfId="34"/>
    <cellStyle name="?鹎%U龡&amp;H齲_x0001_C铣_x0014__x0007__x0001__x0001_ 2 3 5 2 2" xfId="605"/>
    <cellStyle name="?鹎%U龡&amp;H齲_x0001_C铣_x0014__x0007__x0001__x0001_ 2 3 5 3" xfId="21"/>
    <cellStyle name="?鹎%U龡&amp;H齲_x0001_C铣_x0014__x0007__x0001__x0001_ 2 3 5 3 2" xfId="609"/>
    <cellStyle name="?鹎%U龡&amp;H齲_x0001_C铣_x0014__x0007__x0001__x0001_ 2 3 5 4" xfId="52"/>
    <cellStyle name="?鹎%U龡&amp;H齲_x0001_C铣_x0014__x0007__x0001__x0001_ 2 3 5_2015财政决算公开" xfId="613"/>
    <cellStyle name="?鹎%U龡&amp;H齲_x0001_C铣_x0014__x0007__x0001__x0001_ 2 3 6" xfId="616"/>
    <cellStyle name="?鹎%U龡&amp;H齲_x0001_C铣_x0014__x0007__x0001__x0001_ 2 3 6 2" xfId="618"/>
    <cellStyle name="?鹎%U龡&amp;H齲_x0001_C铣_x0014__x0007__x0001__x0001_ 2 3 6 2 2" xfId="620"/>
    <cellStyle name="?鹎%U龡&amp;H齲_x0001_C铣_x0014__x0007__x0001__x0001_ 2 3 6 3" xfId="623"/>
    <cellStyle name="?鹎%U龡&amp;H齲_x0001_C铣_x0014__x0007__x0001__x0001_ 2 3 6 3 2" xfId="625"/>
    <cellStyle name="?鹎%U龡&amp;H齲_x0001_C铣_x0014__x0007__x0001__x0001_ 2 3 6 4" xfId="626"/>
    <cellStyle name="?鹎%U龡&amp;H齲_x0001_C铣_x0014__x0007__x0001__x0001_ 2 3 6 4 2" xfId="631"/>
    <cellStyle name="?鹎%U龡&amp;H齲_x0001_C铣_x0014__x0007__x0001__x0001_ 2 3 6 5" xfId="48"/>
    <cellStyle name="?鹎%U龡&amp;H齲_x0001_C铣_x0014__x0007__x0001__x0001_ 2 3 6_2015财政决算公开" xfId="266"/>
    <cellStyle name="?鹎%U龡&amp;H齲_x0001_C铣_x0014__x0007__x0001__x0001_ 2 3 7" xfId="635"/>
    <cellStyle name="?鹎%U龡&amp;H齲_x0001_C铣_x0014__x0007__x0001__x0001_ 2 3 7 2" xfId="638"/>
    <cellStyle name="?鹎%U龡&amp;H齲_x0001_C铣_x0014__x0007__x0001__x0001_ 2 3 8" xfId="643"/>
    <cellStyle name="?鹎%U龡&amp;H齲_x0001_C铣_x0014__x0007__x0001__x0001_ 2 3 8 2" xfId="647"/>
    <cellStyle name="?鹎%U龡&amp;H齲_x0001_C铣_x0014__x0007__x0001__x0001_ 2 3 9" xfId="650"/>
    <cellStyle name="?鹎%U龡&amp;H齲_x0001_C铣_x0014__x0007__x0001__x0001_ 2 3 9 2" xfId="652"/>
    <cellStyle name="?鹎%U龡&amp;H齲_x0001_C铣_x0014__x0007__x0001__x0001_ 2 3_2015财政决算公开" xfId="589"/>
    <cellStyle name="?鹎%U龡&amp;H齲_x0001_C铣_x0014__x0007__x0001__x0001_ 2 4" xfId="394"/>
    <cellStyle name="?鹎%U龡&amp;H齲_x0001_C铣_x0014__x0007__x0001__x0001_ 2 4 10" xfId="521"/>
    <cellStyle name="?鹎%U龡&amp;H齲_x0001_C铣_x0014__x0007__x0001__x0001_ 2 4 2" xfId="653"/>
    <cellStyle name="?鹎%U龡&amp;H齲_x0001_C铣_x0014__x0007__x0001__x0001_ 2 4 2 2" xfId="73"/>
    <cellStyle name="?鹎%U龡&amp;H齲_x0001_C铣_x0014__x0007__x0001__x0001_ 2 4 2 2 2" xfId="659"/>
    <cellStyle name="?鹎%U龡&amp;H齲_x0001_C铣_x0014__x0007__x0001__x0001_ 2 4 2 2 2 2" xfId="661"/>
    <cellStyle name="?鹎%U龡&amp;H齲_x0001_C铣_x0014__x0007__x0001__x0001_ 2 4 2 2 3" xfId="666"/>
    <cellStyle name="?鹎%U龡&amp;H齲_x0001_C铣_x0014__x0007__x0001__x0001_ 2 4 2 2 3 2" xfId="670"/>
    <cellStyle name="?鹎%U龡&amp;H齲_x0001_C铣_x0014__x0007__x0001__x0001_ 2 4 2 2 4" xfId="678"/>
    <cellStyle name="?鹎%U龡&amp;H齲_x0001_C铣_x0014__x0007__x0001__x0001_ 2 4 2 2 4 2" xfId="683"/>
    <cellStyle name="?鹎%U龡&amp;H齲_x0001_C铣_x0014__x0007__x0001__x0001_ 2 4 2 2 5" xfId="241"/>
    <cellStyle name="?鹎%U龡&amp;H齲_x0001_C铣_x0014__x0007__x0001__x0001_ 2 4 2 2_2015财政决算公开" xfId="442"/>
    <cellStyle name="?鹎%U龡&amp;H齲_x0001_C铣_x0014__x0007__x0001__x0001_ 2 4 2 3" xfId="686"/>
    <cellStyle name="?鹎%U龡&amp;H齲_x0001_C铣_x0014__x0007__x0001__x0001_ 2 4 2 3 2" xfId="154"/>
    <cellStyle name="?鹎%U龡&amp;H齲_x0001_C铣_x0014__x0007__x0001__x0001_ 2 4 2 3 2 2" xfId="163"/>
    <cellStyle name="?鹎%U龡&amp;H齲_x0001_C铣_x0014__x0007__x0001__x0001_ 2 4 2 3 3" xfId="174"/>
    <cellStyle name="?鹎%U龡&amp;H齲_x0001_C铣_x0014__x0007__x0001__x0001_ 2 4 2 3 3 2" xfId="140"/>
    <cellStyle name="?鹎%U龡&amp;H齲_x0001_C铣_x0014__x0007__x0001__x0001_ 2 4 2 3 4" xfId="184"/>
    <cellStyle name="?鹎%U龡&amp;H齲_x0001_C铣_x0014__x0007__x0001__x0001_ 2 4 2 3_2015财政决算公开" xfId="691"/>
    <cellStyle name="?鹎%U龡&amp;H齲_x0001_C铣_x0014__x0007__x0001__x0001_ 2 4 2 4" xfId="692"/>
    <cellStyle name="?鹎%U龡&amp;H齲_x0001_C铣_x0014__x0007__x0001__x0001_ 2 4 2 4 2" xfId="693"/>
    <cellStyle name="?鹎%U龡&amp;H齲_x0001_C铣_x0014__x0007__x0001__x0001_ 2 4 2 4 2 2" xfId="694"/>
    <cellStyle name="?鹎%U龡&amp;H齲_x0001_C铣_x0014__x0007__x0001__x0001_ 2 4 2 4 3" xfId="698"/>
    <cellStyle name="?鹎%U龡&amp;H齲_x0001_C铣_x0014__x0007__x0001__x0001_ 2 4 2 4 3 2" xfId="705"/>
    <cellStyle name="?鹎%U龡&amp;H齲_x0001_C铣_x0014__x0007__x0001__x0001_ 2 4 2 4 4" xfId="713"/>
    <cellStyle name="?鹎%U龡&amp;H齲_x0001_C铣_x0014__x0007__x0001__x0001_ 2 4 2 4 4 2" xfId="718"/>
    <cellStyle name="?鹎%U龡&amp;H齲_x0001_C铣_x0014__x0007__x0001__x0001_ 2 4 2 4 5" xfId="263"/>
    <cellStyle name="?鹎%U龡&amp;H齲_x0001_C铣_x0014__x0007__x0001__x0001_ 2 4 2 4_2015财政决算公开" xfId="720"/>
    <cellStyle name="?鹎%U龡&amp;H齲_x0001_C铣_x0014__x0007__x0001__x0001_ 2 4 2 5" xfId="721"/>
    <cellStyle name="?鹎%U龡&amp;H齲_x0001_C铣_x0014__x0007__x0001__x0001_ 2 4 2 5 2" xfId="28"/>
    <cellStyle name="?鹎%U龡&amp;H齲_x0001_C铣_x0014__x0007__x0001__x0001_ 2 4 2 6" xfId="660"/>
    <cellStyle name="?鹎%U龡&amp;H齲_x0001_C铣_x0014__x0007__x0001__x0001_ 2 4 2 6 2" xfId="722"/>
    <cellStyle name="?鹎%U龡&amp;H齲_x0001_C铣_x0014__x0007__x0001__x0001_ 2 4 2 7" xfId="726"/>
    <cellStyle name="?鹎%U龡&amp;H齲_x0001_C铣_x0014__x0007__x0001__x0001_ 2 4 2 7 2" xfId="729"/>
    <cellStyle name="?鹎%U龡&amp;H齲_x0001_C铣_x0014__x0007__x0001__x0001_ 2 4 2 8" xfId="346"/>
    <cellStyle name="?鹎%U龡&amp;H齲_x0001_C铣_x0014__x0007__x0001__x0001_ 2 4 2_2015财政决算公开" xfId="730"/>
    <cellStyle name="?鹎%U龡&amp;H齲_x0001_C铣_x0014__x0007__x0001__x0001_ 2 4 3" xfId="733"/>
    <cellStyle name="?鹎%U龡&amp;H齲_x0001_C铣_x0014__x0007__x0001__x0001_ 2 4 3 2" xfId="735"/>
    <cellStyle name="?鹎%U龡&amp;H齲_x0001_C铣_x0014__x0007__x0001__x0001_ 2 4 3 2 2" xfId="738"/>
    <cellStyle name="?鹎%U龡&amp;H齲_x0001_C铣_x0014__x0007__x0001__x0001_ 2 4 3 3" xfId="740"/>
    <cellStyle name="?鹎%U龡&amp;H齲_x0001_C铣_x0014__x0007__x0001__x0001_ 2 4 3 3 2" xfId="741"/>
    <cellStyle name="?鹎%U龡&amp;H齲_x0001_C铣_x0014__x0007__x0001__x0001_ 2 4 3 4" xfId="743"/>
    <cellStyle name="?鹎%U龡&amp;H齲_x0001_C铣_x0014__x0007__x0001__x0001_ 2 4 3 4 2" xfId="745"/>
    <cellStyle name="?鹎%U龡&amp;H齲_x0001_C铣_x0014__x0007__x0001__x0001_ 2 4 3 5" xfId="748"/>
    <cellStyle name="?鹎%U龡&amp;H齲_x0001_C铣_x0014__x0007__x0001__x0001_ 2 4 3_2015财政决算公开" xfId="752"/>
    <cellStyle name="?鹎%U龡&amp;H齲_x0001_C铣_x0014__x0007__x0001__x0001_ 2 4 4" xfId="754"/>
    <cellStyle name="?鹎%U龡&amp;H齲_x0001_C铣_x0014__x0007__x0001__x0001_ 2 4 4 2" xfId="756"/>
    <cellStyle name="?鹎%U龡&amp;H齲_x0001_C铣_x0014__x0007__x0001__x0001_ 2 4 4 2 2" xfId="470"/>
    <cellStyle name="?鹎%U龡&amp;H齲_x0001_C铣_x0014__x0007__x0001__x0001_ 2 4 4 3" xfId="758"/>
    <cellStyle name="?鹎%U龡&amp;H齲_x0001_C铣_x0014__x0007__x0001__x0001_ 2 4 4 3 2" xfId="78"/>
    <cellStyle name="?鹎%U龡&amp;H齲_x0001_C铣_x0014__x0007__x0001__x0001_ 2 4 4 4" xfId="761"/>
    <cellStyle name="?鹎%U龡&amp;H齲_x0001_C铣_x0014__x0007__x0001__x0001_ 2 4 4 4 2" xfId="527"/>
    <cellStyle name="?鹎%U龡&amp;H齲_x0001_C铣_x0014__x0007__x0001__x0001_ 2 4 4 5" xfId="763"/>
    <cellStyle name="?鹎%U龡&amp;H齲_x0001_C铣_x0014__x0007__x0001__x0001_ 2 4 4_2015财政决算公开" xfId="764"/>
    <cellStyle name="?鹎%U龡&amp;H齲_x0001_C铣_x0014__x0007__x0001__x0001_ 2 4 5" xfId="771"/>
    <cellStyle name="?鹎%U龡&amp;H齲_x0001_C铣_x0014__x0007__x0001__x0001_ 2 4 5 2" xfId="773"/>
    <cellStyle name="?鹎%U龡&amp;H齲_x0001_C铣_x0014__x0007__x0001__x0001_ 2 4 5 2 2" xfId="110"/>
    <cellStyle name="?鹎%U龡&amp;H齲_x0001_C铣_x0014__x0007__x0001__x0001_ 2 4 5 3" xfId="776"/>
    <cellStyle name="?鹎%U龡&amp;H齲_x0001_C铣_x0014__x0007__x0001__x0001_ 2 4 5 3 2" xfId="46"/>
    <cellStyle name="?鹎%U龡&amp;H齲_x0001_C铣_x0014__x0007__x0001__x0001_ 2 4 5 4" xfId="474"/>
    <cellStyle name="?鹎%U龡&amp;H齲_x0001_C铣_x0014__x0007__x0001__x0001_ 2 4 5_2015财政决算公开" xfId="630"/>
    <cellStyle name="?鹎%U龡&amp;H齲_x0001_C铣_x0014__x0007__x0001__x0001_ 2 4 6" xfId="778"/>
    <cellStyle name="?鹎%U龡&amp;H齲_x0001_C铣_x0014__x0007__x0001__x0001_ 2 4 6 2" xfId="781"/>
    <cellStyle name="?鹎%U龡&amp;H齲_x0001_C铣_x0014__x0007__x0001__x0001_ 2 4 6 2 2" xfId="786"/>
    <cellStyle name="?鹎%U龡&amp;H齲_x0001_C铣_x0014__x0007__x0001__x0001_ 2 4 6 3" xfId="789"/>
    <cellStyle name="?鹎%U龡&amp;H齲_x0001_C铣_x0014__x0007__x0001__x0001_ 2 4 6 3 2" xfId="796"/>
    <cellStyle name="?鹎%U龡&amp;H齲_x0001_C铣_x0014__x0007__x0001__x0001_ 2 4 6 4" xfId="798"/>
    <cellStyle name="?鹎%U龡&amp;H齲_x0001_C铣_x0014__x0007__x0001__x0001_ 2 4 6 4 2" xfId="801"/>
    <cellStyle name="?鹎%U龡&amp;H齲_x0001_C铣_x0014__x0007__x0001__x0001_ 2 4 6 5" xfId="791"/>
    <cellStyle name="?鹎%U龡&amp;H齲_x0001_C铣_x0014__x0007__x0001__x0001_ 2 4 6_2015财政决算公开" xfId="803"/>
    <cellStyle name="?鹎%U龡&amp;H齲_x0001_C铣_x0014__x0007__x0001__x0001_ 2 4 7" xfId="806"/>
    <cellStyle name="?鹎%U龡&amp;H齲_x0001_C铣_x0014__x0007__x0001__x0001_ 2 4 7 2" xfId="256"/>
    <cellStyle name="?鹎%U龡&amp;H齲_x0001_C铣_x0014__x0007__x0001__x0001_ 2 4 8" xfId="63"/>
    <cellStyle name="?鹎%U龡&amp;H齲_x0001_C铣_x0014__x0007__x0001__x0001_ 2 4 8 2" xfId="809"/>
    <cellStyle name="?鹎%U龡&amp;H齲_x0001_C铣_x0014__x0007__x0001__x0001_ 2 4 9" xfId="811"/>
    <cellStyle name="?鹎%U龡&amp;H齲_x0001_C铣_x0014__x0007__x0001__x0001_ 2 4 9 2" xfId="80"/>
    <cellStyle name="?鹎%U龡&amp;H齲_x0001_C铣_x0014__x0007__x0001__x0001_ 2 4_2015财政决算公开" xfId="813"/>
    <cellStyle name="?鹎%U龡&amp;H齲_x0001_C铣_x0014__x0007__x0001__x0001_ 2 5" xfId="749"/>
    <cellStyle name="?鹎%U龡&amp;H齲_x0001_C铣_x0014__x0007__x0001__x0001_ 2 5 2" xfId="814"/>
    <cellStyle name="?鹎%U龡&amp;H齲_x0001_C铣_x0014__x0007__x0001__x0001_ 2 5 2 2" xfId="17"/>
    <cellStyle name="?鹎%U龡&amp;H齲_x0001_C铣_x0014__x0007__x0001__x0001_ 2 5 3" xfId="70"/>
    <cellStyle name="?鹎%U龡&amp;H齲_x0001_C铣_x0014__x0007__x0001__x0001_ 2 5 3 2" xfId="654"/>
    <cellStyle name="?鹎%U龡&amp;H齲_x0001_C铣_x0014__x0007__x0001__x0001_ 2 5 4" xfId="685"/>
    <cellStyle name="?鹎%U龡&amp;H齲_x0001_C铣_x0014__x0007__x0001__x0001_ 2 5_2015财政决算公开" xfId="817"/>
    <cellStyle name="?鹎%U龡&amp;H齲_x0001_C铣_x0014__x0007__x0001__x0001_ 2 6" xfId="821"/>
    <cellStyle name="?鹎%U龡&amp;H齲_x0001_C铣_x0014__x0007__x0001__x0001_ 2 6 2" xfId="823"/>
    <cellStyle name="?鹎%U龡&amp;H齲_x0001_C铣_x0014__x0007__x0001__x0001_ 2 7" xfId="825"/>
    <cellStyle name="?鹎%U龡&amp;H齲_x0001_C铣_x0014__x0007__x0001__x0001_ 2 7 2" xfId="827"/>
    <cellStyle name="?鹎%U龡&amp;H齲_x0001_C铣_x0014__x0007__x0001__x0001_ 2 8" xfId="829"/>
    <cellStyle name="?鹎%U龡&amp;H齲_x0001_C铣_x0014__x0007__x0001__x0001_ 3" xfId="12"/>
    <cellStyle name="?鹎%U龡&amp;H齲_x0001_C铣_x0014__x0007__x0001__x0001_ 3 10" xfId="42"/>
    <cellStyle name="?鹎%U龡&amp;H齲_x0001_C铣_x0014__x0007__x0001__x0001_ 3 2" xfId="640"/>
    <cellStyle name="?鹎%U龡&amp;H齲_x0001_C铣_x0014__x0007__x0001__x0001_ 3 2 10" xfId="831"/>
    <cellStyle name="?鹎%U龡&amp;H齲_x0001_C铣_x0014__x0007__x0001__x0001_ 3 2 10 2" xfId="833"/>
    <cellStyle name="?鹎%U龡&amp;H齲_x0001_C铣_x0014__x0007__x0001__x0001_ 3 2 11" xfId="834"/>
    <cellStyle name="?鹎%U龡&amp;H齲_x0001_C铣_x0014__x0007__x0001__x0001_ 3 2 2" xfId="644"/>
    <cellStyle name="?鹎%U龡&amp;H齲_x0001_C铣_x0014__x0007__x0001__x0001_ 3 2 2 10" xfId="835"/>
    <cellStyle name="?鹎%U龡&amp;H齲_x0001_C铣_x0014__x0007__x0001__x0001_ 3 2 2 2" xfId="842"/>
    <cellStyle name="?鹎%U龡&amp;H齲_x0001_C铣_x0014__x0007__x0001__x0001_ 3 2 2 2 2" xfId="847"/>
    <cellStyle name="?鹎%U龡&amp;H齲_x0001_C铣_x0014__x0007__x0001__x0001_ 3 2 2 2 2 2" xfId="430"/>
    <cellStyle name="?鹎%U龡&amp;H齲_x0001_C铣_x0014__x0007__x0001__x0001_ 3 2 2 2 2 2 2" xfId="100"/>
    <cellStyle name="?鹎%U龡&amp;H齲_x0001_C铣_x0014__x0007__x0001__x0001_ 3 2 2 2 2 3" xfId="433"/>
    <cellStyle name="?鹎%U龡&amp;H齲_x0001_C铣_x0014__x0007__x0001__x0001_ 3 2 2 2 2 3 2" xfId="436"/>
    <cellStyle name="?鹎%U龡&amp;H齲_x0001_C铣_x0014__x0007__x0001__x0001_ 3 2 2 2 2 4" xfId="304"/>
    <cellStyle name="?鹎%U龡&amp;H齲_x0001_C铣_x0014__x0007__x0001__x0001_ 3 2 2 2 2 4 2" xfId="562"/>
    <cellStyle name="?鹎%U龡&amp;H齲_x0001_C铣_x0014__x0007__x0001__x0001_ 3 2 2 2 2 5" xfId="44"/>
    <cellStyle name="?鹎%U龡&amp;H齲_x0001_C铣_x0014__x0007__x0001__x0001_ 3 2 2 2 2_2015财政决算公开" xfId="841"/>
    <cellStyle name="?鹎%U龡&amp;H齲_x0001_C铣_x0014__x0007__x0001__x0001_ 3 2 2 2 3" xfId="851"/>
    <cellStyle name="?鹎%U龡&amp;H齲_x0001_C铣_x0014__x0007__x0001__x0001_ 3 2 2 2 3 2" xfId="857"/>
    <cellStyle name="?鹎%U龡&amp;H齲_x0001_C铣_x0014__x0007__x0001__x0001_ 3 2 2 2 3 2 2" xfId="820"/>
    <cellStyle name="?鹎%U龡&amp;H齲_x0001_C铣_x0014__x0007__x0001__x0001_ 3 2 2 2 3 3" xfId="859"/>
    <cellStyle name="?鹎%U龡&amp;H齲_x0001_C铣_x0014__x0007__x0001__x0001_ 3 2 2 2 3 3 2" xfId="861"/>
    <cellStyle name="?鹎%U龡&amp;H齲_x0001_C铣_x0014__x0007__x0001__x0001_ 3 2 2 2 3 4" xfId="313"/>
    <cellStyle name="?鹎%U龡&amp;H齲_x0001_C铣_x0014__x0007__x0001__x0001_ 3 2 2 2 3_2015财政决算公开" xfId="403"/>
    <cellStyle name="?鹎%U龡&amp;H齲_x0001_C铣_x0014__x0007__x0001__x0001_ 3 2 2 2 4" xfId="210"/>
    <cellStyle name="?鹎%U龡&amp;H齲_x0001_C铣_x0014__x0007__x0001__x0001_ 3 2 2 2 4 2" xfId="215"/>
    <cellStyle name="?鹎%U龡&amp;H齲_x0001_C铣_x0014__x0007__x0001__x0001_ 3 2 2 2 4 2 2" xfId="689"/>
    <cellStyle name="?鹎%U龡&amp;H齲_x0001_C铣_x0014__x0007__x0001__x0001_ 3 2 2 2 4 3" xfId="863"/>
    <cellStyle name="?鹎%U龡&amp;H齲_x0001_C铣_x0014__x0007__x0001__x0001_ 3 2 2 2 4 3 2" xfId="867"/>
    <cellStyle name="?鹎%U龡&amp;H齲_x0001_C铣_x0014__x0007__x0001__x0001_ 3 2 2 2 4 4" xfId="869"/>
    <cellStyle name="?鹎%U龡&amp;H齲_x0001_C铣_x0014__x0007__x0001__x0001_ 3 2 2 2 4 4 2" xfId="872"/>
    <cellStyle name="?鹎%U龡&amp;H齲_x0001_C铣_x0014__x0007__x0001__x0001_ 3 2 2 2 4 5" xfId="448"/>
    <cellStyle name="?鹎%U龡&amp;H齲_x0001_C铣_x0014__x0007__x0001__x0001_ 3 2 2 2 4_2015财政决算公开" xfId="874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21"/>
    <cellStyle name="?鹎%U龡&amp;H齲_x0001_C铣_x0014__x0007__x0001__x0001_ 3 2 2 2 6 2" xfId="877"/>
    <cellStyle name="?鹎%U龡&amp;H齲_x0001_C铣_x0014__x0007__x0001__x0001_ 3 2 2 2 7" xfId="879"/>
    <cellStyle name="?鹎%U龡&amp;H齲_x0001_C铣_x0014__x0007__x0001__x0001_ 3 2 2 2 7 2" xfId="479"/>
    <cellStyle name="?鹎%U龡&amp;H齲_x0001_C铣_x0014__x0007__x0001__x0001_ 3 2 2 2 8" xfId="421"/>
    <cellStyle name="?鹎%U龡&amp;H齲_x0001_C铣_x0014__x0007__x0001__x0001_ 3 2 2 2_2015财政决算公开" xfId="885"/>
    <cellStyle name="?鹎%U龡&amp;H齲_x0001_C铣_x0014__x0007__x0001__x0001_ 3 2 2 3" xfId="584"/>
    <cellStyle name="?鹎%U龡&amp;H齲_x0001_C铣_x0014__x0007__x0001__x0001_ 3 2 2 3 2" xfId="889"/>
    <cellStyle name="?鹎%U龡&amp;H齲_x0001_C铣_x0014__x0007__x0001__x0001_ 3 2 2 3 2 2" xfId="361"/>
    <cellStyle name="?鹎%U龡&amp;H齲_x0001_C铣_x0014__x0007__x0001__x0001_ 3 2 2 3 3" xfId="891"/>
    <cellStyle name="?鹎%U龡&amp;H齲_x0001_C铣_x0014__x0007__x0001__x0001_ 3 2 2 3 3 2" xfId="549"/>
    <cellStyle name="?鹎%U龡&amp;H齲_x0001_C铣_x0014__x0007__x0001__x0001_ 3 2 2 3 4" xfId="225"/>
    <cellStyle name="?鹎%U龡&amp;H齲_x0001_C铣_x0014__x0007__x0001__x0001_ 3 2 2 3 4 2" xfId="119"/>
    <cellStyle name="?鹎%U龡&amp;H齲_x0001_C铣_x0014__x0007__x0001__x0001_ 3 2 2 3 5" xfId="165"/>
    <cellStyle name="?鹎%U龡&amp;H齲_x0001_C铣_x0014__x0007__x0001__x0001_ 3 2 2 3_2015财政决算公开" xfId="31"/>
    <cellStyle name="?鹎%U龡&amp;H齲_x0001_C铣_x0014__x0007__x0001__x0001_ 3 2 2 4" xfId="896"/>
    <cellStyle name="?鹎%U龡&amp;H齲_x0001_C铣_x0014__x0007__x0001__x0001_ 3 2 2 4 2" xfId="665"/>
    <cellStyle name="?鹎%U龡&amp;H齲_x0001_C铣_x0014__x0007__x0001__x0001_ 3 2 2 4 2 2" xfId="669"/>
    <cellStyle name="?鹎%U龡&amp;H齲_x0001_C铣_x0014__x0007__x0001__x0001_ 3 2 2 4 3" xfId="672"/>
    <cellStyle name="?鹎%U龡&amp;H齲_x0001_C铣_x0014__x0007__x0001__x0001_ 3 2 2 4 3 2" xfId="682"/>
    <cellStyle name="?鹎%U龡&amp;H齲_x0001_C铣_x0014__x0007__x0001__x0001_ 3 2 2 4 4" xfId="240"/>
    <cellStyle name="?鹎%U龡&amp;H齲_x0001_C铣_x0014__x0007__x0001__x0001_ 3 2 2 4 4 2" xfId="898"/>
    <cellStyle name="?鹎%U龡&amp;H齲_x0001_C铣_x0014__x0007__x0001__x0001_ 3 2 2 4 5" xfId="139"/>
    <cellStyle name="?鹎%U龡&amp;H齲_x0001_C铣_x0014__x0007__x0001__x0001_ 3 2 2 4_2015财政决算公开" xfId="899"/>
    <cellStyle name="?鹎%U龡&amp;H齲_x0001_C铣_x0014__x0007__x0001__x0001_ 3 2 2 5" xfId="900"/>
    <cellStyle name="?鹎%U龡&amp;H齲_x0001_C铣_x0014__x0007__x0001__x0001_ 3 2 2 5 2" xfId="173"/>
    <cellStyle name="?鹎%U龡&amp;H齲_x0001_C铣_x0014__x0007__x0001__x0001_ 3 2 2 5 2 2" xfId="136"/>
    <cellStyle name="?鹎%U龡&amp;H齲_x0001_C铣_x0014__x0007__x0001__x0001_ 3 2 2 5 3" xfId="179"/>
    <cellStyle name="?鹎%U龡&amp;H齲_x0001_C铣_x0014__x0007__x0001__x0001_ 3 2 2 5 3 2" xfId="903"/>
    <cellStyle name="?鹎%U龡&amp;H齲_x0001_C铣_x0014__x0007__x0001__x0001_ 3 2 2 5 4" xfId="252"/>
    <cellStyle name="?鹎%U龡&amp;H齲_x0001_C铣_x0014__x0007__x0001__x0001_ 3 2 2 5_2015财政决算公开" xfId="569"/>
    <cellStyle name="?鹎%U龡&amp;H齲_x0001_C铣_x0014__x0007__x0001__x0001_ 3 2 2 6" xfId="904"/>
    <cellStyle name="?鹎%U龡&amp;H齲_x0001_C铣_x0014__x0007__x0001__x0001_ 3 2 2 6 2" xfId="696"/>
    <cellStyle name="?鹎%U龡&amp;H齲_x0001_C铣_x0014__x0007__x0001__x0001_ 3 2 2 6 2 2" xfId="702"/>
    <cellStyle name="?鹎%U龡&amp;H齲_x0001_C铣_x0014__x0007__x0001__x0001_ 3 2 2 6 3" xfId="707"/>
    <cellStyle name="?鹎%U龡&amp;H齲_x0001_C铣_x0014__x0007__x0001__x0001_ 3 2 2 6 3 2" xfId="715"/>
    <cellStyle name="?鹎%U龡&amp;H齲_x0001_C铣_x0014__x0007__x0001__x0001_ 3 2 2 6 4" xfId="260"/>
    <cellStyle name="?鹎%U龡&amp;H齲_x0001_C铣_x0014__x0007__x0001__x0001_ 3 2 2 6 4 2" xfId="906"/>
    <cellStyle name="?鹎%U龡&amp;H齲_x0001_C铣_x0014__x0007__x0001__x0001_ 3 2 2 6 5" xfId="908"/>
    <cellStyle name="?鹎%U龡&amp;H齲_x0001_C铣_x0014__x0007__x0001__x0001_ 3 2 2 6_2015财政决算公开" xfId="19"/>
    <cellStyle name="?鹎%U龡&amp;H齲_x0001_C铣_x0014__x0007__x0001__x0001_ 3 2 2 7" xfId="909"/>
    <cellStyle name="?鹎%U龡&amp;H齲_x0001_C铣_x0014__x0007__x0001__x0001_ 3 2 2 7 2" xfId="911"/>
    <cellStyle name="?鹎%U龡&amp;H齲_x0001_C铣_x0014__x0007__x0001__x0001_ 3 2 2 8" xfId="409"/>
    <cellStyle name="?鹎%U龡&amp;H齲_x0001_C铣_x0014__x0007__x0001__x0001_ 3 2 2 8 2" xfId="914"/>
    <cellStyle name="?鹎%U龡&amp;H齲_x0001_C铣_x0014__x0007__x0001__x0001_ 3 2 2 9" xfId="916"/>
    <cellStyle name="?鹎%U龡&amp;H齲_x0001_C铣_x0014__x0007__x0001__x0001_ 3 2 2 9 2" xfId="919"/>
    <cellStyle name="?鹎%U龡&amp;H齲_x0001_C铣_x0014__x0007__x0001__x0001_ 3 2 2_2015财政决算公开" xfId="921"/>
    <cellStyle name="?鹎%U龡&amp;H齲_x0001_C铣_x0014__x0007__x0001__x0001_ 3 2 3" xfId="922"/>
    <cellStyle name="?鹎%U龡&amp;H齲_x0001_C铣_x0014__x0007__x0001__x0001_ 3 2 3 2" xfId="923"/>
    <cellStyle name="?鹎%U龡&amp;H齲_x0001_C铣_x0014__x0007__x0001__x0001_ 3 2 3 2 2" xfId="926"/>
    <cellStyle name="?鹎%U龡&amp;H齲_x0001_C铣_x0014__x0007__x0001__x0001_ 3 2 3 2 2 2" xfId="197"/>
    <cellStyle name="?鹎%U龡&amp;H齲_x0001_C铣_x0014__x0007__x0001__x0001_ 3 2 3 2 3" xfId="928"/>
    <cellStyle name="?鹎%U龡&amp;H齲_x0001_C铣_x0014__x0007__x0001__x0001_ 3 2 3 2 3 2" xfId="219"/>
    <cellStyle name="?鹎%U龡&amp;H齲_x0001_C铣_x0014__x0007__x0001__x0001_ 3 2 3 2 4" xfId="280"/>
    <cellStyle name="?鹎%U龡&amp;H齲_x0001_C铣_x0014__x0007__x0001__x0001_ 3 2 3 2 4 2" xfId="231"/>
    <cellStyle name="?鹎%U龡&amp;H齲_x0001_C铣_x0014__x0007__x0001__x0001_ 3 2 3 2 5" xfId="929"/>
    <cellStyle name="?鹎%U龡&amp;H齲_x0001_C铣_x0014__x0007__x0001__x0001_ 3 2 3 2_2015财政决算公开" xfId="278"/>
    <cellStyle name="?鹎%U龡&amp;H齲_x0001_C铣_x0014__x0007__x0001__x0001_ 3 2 3 3" xfId="930"/>
    <cellStyle name="?鹎%U龡&amp;H齲_x0001_C铣_x0014__x0007__x0001__x0001_ 3 2 3 3 2" xfId="932"/>
    <cellStyle name="?鹎%U龡&amp;H齲_x0001_C铣_x0014__x0007__x0001__x0001_ 3 2 3 3 2 2" xfId="933"/>
    <cellStyle name="?鹎%U龡&amp;H齲_x0001_C铣_x0014__x0007__x0001__x0001_ 3 2 3 3 3" xfId="539"/>
    <cellStyle name="?鹎%U龡&amp;H齲_x0001_C铣_x0014__x0007__x0001__x0001_ 3 2 3 3 3 2" xfId="935"/>
    <cellStyle name="?鹎%U龡&amp;H齲_x0001_C铣_x0014__x0007__x0001__x0001_ 3 2 3 3 4" xfId="285"/>
    <cellStyle name="?鹎%U龡&amp;H齲_x0001_C铣_x0014__x0007__x0001__x0001_ 3 2 3 3_2015财政决算公开" xfId="870"/>
    <cellStyle name="?鹎%U龡&amp;H齲_x0001_C铣_x0014__x0007__x0001__x0001_ 3 2 3 4" xfId="188"/>
    <cellStyle name="?鹎%U龡&amp;H齲_x0001_C铣_x0014__x0007__x0001__x0001_ 3 2 3 4 2" xfId="191"/>
    <cellStyle name="?鹎%U龡&amp;H齲_x0001_C铣_x0014__x0007__x0001__x0001_ 3 2 3 4 2 2" xfId="937"/>
    <cellStyle name="?鹎%U龡&amp;H齲_x0001_C铣_x0014__x0007__x0001__x0001_ 3 2 3 4 3" xfId="883"/>
    <cellStyle name="?鹎%U龡&amp;H齲_x0001_C铣_x0014__x0007__x0001__x0001_ 3 2 3 4 3 2" xfId="940"/>
    <cellStyle name="?鹎%U龡&amp;H齲_x0001_C铣_x0014__x0007__x0001__x0001_ 3 2 3 4 4" xfId="943"/>
    <cellStyle name="?鹎%U龡&amp;H齲_x0001_C铣_x0014__x0007__x0001__x0001_ 3 2 3 4 4 2" xfId="945"/>
    <cellStyle name="?鹎%U龡&amp;H齲_x0001_C铣_x0014__x0007__x0001__x0001_ 3 2 3 4 5" xfId="700"/>
    <cellStyle name="?鹎%U龡&amp;H齲_x0001_C铣_x0014__x0007__x0001__x0001_ 3 2 3 4_2015财政决算公开" xfId="774"/>
    <cellStyle name="?鹎%U龡&amp;H齲_x0001_C铣_x0014__x0007__x0001__x0001_ 3 2 3 5" xfId="122"/>
    <cellStyle name="?鹎%U龡&amp;H齲_x0001_C铣_x0014__x0007__x0001__x0001_ 3 2 3 5 2" xfId="125"/>
    <cellStyle name="?鹎%U龡&amp;H齲_x0001_C铣_x0014__x0007__x0001__x0001_ 3 2 3 6" xfId="194"/>
    <cellStyle name="?鹎%U龡&amp;H齲_x0001_C铣_x0014__x0007__x0001__x0001_ 3 2 3 6 2" xfId="199"/>
    <cellStyle name="?鹎%U龡&amp;H齲_x0001_C铣_x0014__x0007__x0001__x0001_ 3 2 3 7" xfId="202"/>
    <cellStyle name="?鹎%U龡&amp;H齲_x0001_C铣_x0014__x0007__x0001__x0001_ 3 2 3 7 2" xfId="947"/>
    <cellStyle name="?鹎%U龡&amp;H齲_x0001_C铣_x0014__x0007__x0001__x0001_ 3 2 3 8" xfId="414"/>
    <cellStyle name="?鹎%U龡&amp;H齲_x0001_C铣_x0014__x0007__x0001__x0001_ 3 2 3_2015财政决算公开" xfId="950"/>
    <cellStyle name="?鹎%U龡&amp;H齲_x0001_C铣_x0014__x0007__x0001__x0001_ 3 2 4" xfId="837"/>
    <cellStyle name="?鹎%U龡&amp;H齲_x0001_C铣_x0014__x0007__x0001__x0001_ 3 2 4 2" xfId="844"/>
    <cellStyle name="?鹎%U龡&amp;H齲_x0001_C铣_x0014__x0007__x0001__x0001_ 3 2 4 2 2" xfId="427"/>
    <cellStyle name="?鹎%U龡&amp;H齲_x0001_C铣_x0014__x0007__x0001__x0001_ 3 2 4 3" xfId="849"/>
    <cellStyle name="?鹎%U龡&amp;H齲_x0001_C铣_x0014__x0007__x0001__x0001_ 3 2 4 3 2" xfId="855"/>
    <cellStyle name="?鹎%U龡&amp;H齲_x0001_C铣_x0014__x0007__x0001__x0001_ 3 2 4 4" xfId="208"/>
    <cellStyle name="?鹎%U龡&amp;H齲_x0001_C铣_x0014__x0007__x0001__x0001_ 3 2 4 4 2" xfId="212"/>
    <cellStyle name="?鹎%U龡&amp;H齲_x0001_C铣_x0014__x0007__x0001__x0001_ 3 2 4 5" xfId="53"/>
    <cellStyle name="?鹎%U龡&amp;H齲_x0001_C铣_x0014__x0007__x0001__x0001_ 3 2 4_2015财政决算公开" xfId="881"/>
    <cellStyle name="?鹎%U龡&amp;H齲_x0001_C铣_x0014__x0007__x0001__x0001_ 3 2 5" xfId="583"/>
    <cellStyle name="?鹎%U龡&amp;H齲_x0001_C铣_x0014__x0007__x0001__x0001_ 3 2 5 2" xfId="887"/>
    <cellStyle name="?鹎%U龡&amp;H齲_x0001_C铣_x0014__x0007__x0001__x0001_ 3 2 5 2 2" xfId="360"/>
    <cellStyle name="?鹎%U龡&amp;H齲_x0001_C铣_x0014__x0007__x0001__x0001_ 3 2 5 3" xfId="890"/>
    <cellStyle name="?鹎%U龡&amp;H齲_x0001_C铣_x0014__x0007__x0001__x0001_ 3 2 5 3 2" xfId="548"/>
    <cellStyle name="?鹎%U龡&amp;H齲_x0001_C铣_x0014__x0007__x0001__x0001_ 3 2 5 4" xfId="224"/>
    <cellStyle name="?鹎%U龡&amp;H齲_x0001_C铣_x0014__x0007__x0001__x0001_ 3 2 5 4 2" xfId="117"/>
    <cellStyle name="?鹎%U龡&amp;H齲_x0001_C铣_x0014__x0007__x0001__x0001_ 3 2 5 5" xfId="164"/>
    <cellStyle name="?鹎%U龡&amp;H齲_x0001_C铣_x0014__x0007__x0001__x0001_ 3 2 5_2015财政决算公开" xfId="30"/>
    <cellStyle name="?鹎%U龡&amp;H齲_x0001_C铣_x0014__x0007__x0001__x0001_ 3 2 6" xfId="895"/>
    <cellStyle name="?鹎%U龡&amp;H齲_x0001_C铣_x0014__x0007__x0001__x0001_ 3 2 6 2" xfId="662"/>
    <cellStyle name="?鹎%U龡&amp;H齲_x0001_C铣_x0014__x0007__x0001__x0001_ 3 2 6 2 2" xfId="667"/>
    <cellStyle name="?鹎%U龡&amp;H齲_x0001_C铣_x0014__x0007__x0001__x0001_ 3 2 6 3" xfId="671"/>
    <cellStyle name="?鹎%U龡&amp;H齲_x0001_C铣_x0014__x0007__x0001__x0001_ 3 2 6 3 2" xfId="679"/>
    <cellStyle name="?鹎%U龡&amp;H齲_x0001_C铣_x0014__x0007__x0001__x0001_ 3 2 6 4" xfId="952"/>
    <cellStyle name="?鹎%U龡&amp;H齲_x0001_C铣_x0014__x0007__x0001__x0001_ 3 2 6_2015财政决算公开" xfId="954"/>
    <cellStyle name="?鹎%U龡&amp;H齲_x0001_C铣_x0014__x0007__x0001__x0001_ 3 2 7" xfId="957"/>
    <cellStyle name="?鹎%U龡&amp;H齲_x0001_C铣_x0014__x0007__x0001__x0001_ 3 2 7 2" xfId="958"/>
    <cellStyle name="?鹎%U龡&amp;H齲_x0001_C铣_x0014__x0007__x0001__x0001_ 3 2 7 2 2" xfId="960"/>
    <cellStyle name="?鹎%U龡&amp;H齲_x0001_C铣_x0014__x0007__x0001__x0001_ 3 2 7 3" xfId="963"/>
    <cellStyle name="?鹎%U龡&amp;H齲_x0001_C铣_x0014__x0007__x0001__x0001_ 3 2 7 3 2" xfId="964"/>
    <cellStyle name="?鹎%U龡&amp;H齲_x0001_C铣_x0014__x0007__x0001__x0001_ 3 2 7 4" xfId="965"/>
    <cellStyle name="?鹎%U龡&amp;H齲_x0001_C铣_x0014__x0007__x0001__x0001_ 3 2 7 4 2" xfId="966"/>
    <cellStyle name="?鹎%U龡&amp;H齲_x0001_C铣_x0014__x0007__x0001__x0001_ 3 2 7 5" xfId="968"/>
    <cellStyle name="?鹎%U龡&amp;H齲_x0001_C铣_x0014__x0007__x0001__x0001_ 3 2 7_2015财政决算公开" xfId="969"/>
    <cellStyle name="?鹎%U龡&amp;H齲_x0001_C铣_x0014__x0007__x0001__x0001_ 3 2 8" xfId="970"/>
    <cellStyle name="?鹎%U龡&amp;H齲_x0001_C铣_x0014__x0007__x0001__x0001_ 3 2 8 2" xfId="971"/>
    <cellStyle name="?鹎%U龡&amp;H齲_x0001_C铣_x0014__x0007__x0001__x0001_ 3 2 9" xfId="972"/>
    <cellStyle name="?鹎%U龡&amp;H齲_x0001_C铣_x0014__x0007__x0001__x0001_ 3 2 9 2" xfId="973"/>
    <cellStyle name="?鹎%U龡&amp;H齲_x0001_C铣_x0014__x0007__x0001__x0001_ 3 2_2015财政决算公开" xfId="974"/>
    <cellStyle name="?鹎%U龡&amp;H齲_x0001_C铣_x0014__x0007__x0001__x0001_ 3 3" xfId="975"/>
    <cellStyle name="?鹎%U龡&amp;H齲_x0001_C铣_x0014__x0007__x0001__x0001_ 3 3 10" xfId="976"/>
    <cellStyle name="?鹎%U龡&amp;H齲_x0001_C铣_x0014__x0007__x0001__x0001_ 3 3 2" xfId="977"/>
    <cellStyle name="?鹎%U龡&amp;H齲_x0001_C铣_x0014__x0007__x0001__x0001_ 3 3 2 2" xfId="978"/>
    <cellStyle name="?鹎%U龡&amp;H齲_x0001_C铣_x0014__x0007__x0001__x0001_ 3 3 2 2 2" xfId="979"/>
    <cellStyle name="?鹎%U龡&amp;H齲_x0001_C铣_x0014__x0007__x0001__x0001_ 3 3 2 2 2 2" xfId="980"/>
    <cellStyle name="?鹎%U龡&amp;H齲_x0001_C铣_x0014__x0007__x0001__x0001_ 3 3 2 2 3" xfId="981"/>
    <cellStyle name="?鹎%U龡&amp;H齲_x0001_C铣_x0014__x0007__x0001__x0001_ 3 3 2 2 3 2" xfId="983"/>
    <cellStyle name="?鹎%U龡&amp;H齲_x0001_C铣_x0014__x0007__x0001__x0001_ 3 3 2 2 4" xfId="984"/>
    <cellStyle name="?鹎%U龡&amp;H齲_x0001_C铣_x0014__x0007__x0001__x0001_ 3 3 2 2 4 2" xfId="985"/>
    <cellStyle name="?鹎%U龡&amp;H齲_x0001_C铣_x0014__x0007__x0001__x0001_ 3 3 2 2 5" xfId="986"/>
    <cellStyle name="?鹎%U龡&amp;H齲_x0001_C铣_x0014__x0007__x0001__x0001_ 3 3 2 2_2015财政决算公开" xfId="658"/>
    <cellStyle name="?鹎%U龡&amp;H齲_x0001_C铣_x0014__x0007__x0001__x0001_ 3 3 2 3" xfId="987"/>
    <cellStyle name="?鹎%U龡&amp;H齲_x0001_C铣_x0014__x0007__x0001__x0001_ 3 3 2 3 2" xfId="988"/>
    <cellStyle name="?鹎%U龡&amp;H齲_x0001_C铣_x0014__x0007__x0001__x0001_ 3 3 2 3 2 2" xfId="989"/>
    <cellStyle name="?鹎%U龡&amp;H齲_x0001_C铣_x0014__x0007__x0001__x0001_ 3 3 2 3 3" xfId="990"/>
    <cellStyle name="?鹎%U龡&amp;H齲_x0001_C铣_x0014__x0007__x0001__x0001_ 3 3 2 3 3 2" xfId="991"/>
    <cellStyle name="?鹎%U龡&amp;H齲_x0001_C铣_x0014__x0007__x0001__x0001_ 3 3 2 3 4" xfId="992"/>
    <cellStyle name="?鹎%U龡&amp;H齲_x0001_C铣_x0014__x0007__x0001__x0001_ 3 3 2 3_2015财政决算公开" xfId="993"/>
    <cellStyle name="?鹎%U龡&amp;H齲_x0001_C铣_x0014__x0007__x0001__x0001_ 3 3 2 4" xfId="994"/>
    <cellStyle name="?鹎%U龡&amp;H齲_x0001_C铣_x0014__x0007__x0001__x0001_ 3 3 2 4 2" xfId="570"/>
    <cellStyle name="?鹎%U龡&amp;H齲_x0001_C铣_x0014__x0007__x0001__x0001_ 3 3 2 4 2 2" xfId="572"/>
    <cellStyle name="?鹎%U龡&amp;H齲_x0001_C铣_x0014__x0007__x0001__x0001_ 3 3 2 4 3" xfId="330"/>
    <cellStyle name="?鹎%U龡&amp;H齲_x0001_C铣_x0014__x0007__x0001__x0001_ 3 3 2 4 3 2" xfId="996"/>
    <cellStyle name="?鹎%U龡&amp;H齲_x0001_C铣_x0014__x0007__x0001__x0001_ 3 3 2 4 4" xfId="998"/>
    <cellStyle name="?鹎%U龡&amp;H齲_x0001_C铣_x0014__x0007__x0001__x0001_ 3 3 2 4 4 2" xfId="999"/>
    <cellStyle name="?鹎%U龡&amp;H齲_x0001_C铣_x0014__x0007__x0001__x0001_ 3 3 2 4 5" xfId="1001"/>
    <cellStyle name="?鹎%U龡&amp;H齲_x0001_C铣_x0014__x0007__x0001__x0001_ 3 3 2 4_2015财政决算公开" xfId="1004"/>
    <cellStyle name="?鹎%U龡&amp;H齲_x0001_C铣_x0014__x0007__x0001__x0001_ 3 3 2 5" xfId="1005"/>
    <cellStyle name="?鹎%U龡&amp;H齲_x0001_C铣_x0014__x0007__x0001__x0001_ 3 3 2 5 2" xfId="1009"/>
    <cellStyle name="?鹎%U龡&amp;H齲_x0001_C铣_x0014__x0007__x0001__x0001_ 3 3 2 6" xfId="1010"/>
    <cellStyle name="?鹎%U龡&amp;H齲_x0001_C铣_x0014__x0007__x0001__x0001_ 3 3 2 6 2" xfId="1012"/>
    <cellStyle name="?鹎%U龡&amp;H齲_x0001_C铣_x0014__x0007__x0001__x0001_ 3 3 2 7" xfId="1014"/>
    <cellStyle name="?鹎%U龡&amp;H齲_x0001_C铣_x0014__x0007__x0001__x0001_ 3 3 2 7 2" xfId="1016"/>
    <cellStyle name="?鹎%U龡&amp;H齲_x0001_C铣_x0014__x0007__x0001__x0001_ 3 3 2 8" xfId="1020"/>
    <cellStyle name="?鹎%U龡&amp;H齲_x0001_C铣_x0014__x0007__x0001__x0001_ 3 3 2_2015财政决算公开" xfId="1021"/>
    <cellStyle name="?鹎%U龡&amp;H齲_x0001_C铣_x0014__x0007__x0001__x0001_ 3 3 3" xfId="1022"/>
    <cellStyle name="?鹎%U龡&amp;H齲_x0001_C铣_x0014__x0007__x0001__x0001_ 3 3 3 2" xfId="11"/>
    <cellStyle name="?鹎%U龡&amp;H齲_x0001_C铣_x0014__x0007__x0001__x0001_ 3 3 3 2 2" xfId="639"/>
    <cellStyle name="?鹎%U龡&amp;H齲_x0001_C铣_x0014__x0007__x0001__x0001_ 3 3 3 3" xfId="1024"/>
    <cellStyle name="?鹎%U龡&amp;H齲_x0001_C铣_x0014__x0007__x0001__x0001_ 3 3 3 3 2" xfId="1026"/>
    <cellStyle name="?鹎%U龡&amp;H齲_x0001_C铣_x0014__x0007__x0001__x0001_ 3 3 3 4" xfId="1029"/>
    <cellStyle name="?鹎%U龡&amp;H齲_x0001_C铣_x0014__x0007__x0001__x0001_ 3 3 3 4 2" xfId="725"/>
    <cellStyle name="?鹎%U龡&amp;H齲_x0001_C铣_x0014__x0007__x0001__x0001_ 3 3 3 5" xfId="1032"/>
    <cellStyle name="?鹎%U龡&amp;H齲_x0001_C铣_x0014__x0007__x0001__x0001_ 3 3 3_2015财政决算公开" xfId="158"/>
    <cellStyle name="?鹎%U龡&amp;H齲_x0001_C铣_x0014__x0007__x0001__x0001_ 3 3 4" xfId="1033"/>
    <cellStyle name="?鹎%U龡&amp;H齲_x0001_C铣_x0014__x0007__x0001__x0001_ 3 3 4 2" xfId="1034"/>
    <cellStyle name="?鹎%U龡&amp;H齲_x0001_C铣_x0014__x0007__x0001__x0001_ 3 3 4 2 2" xfId="1003"/>
    <cellStyle name="?鹎%U龡&amp;H齲_x0001_C铣_x0014__x0007__x0001__x0001_ 3 3 4 3" xfId="1035"/>
    <cellStyle name="?鹎%U龡&amp;H齲_x0001_C铣_x0014__x0007__x0001__x0001_ 3 3 4 3 2" xfId="1036"/>
    <cellStyle name="?鹎%U龡&amp;H齲_x0001_C铣_x0014__x0007__x0001__x0001_ 3 3 4 4" xfId="1037"/>
    <cellStyle name="?鹎%U龡&amp;H齲_x0001_C铣_x0014__x0007__x0001__x0001_ 3 3 4 4 2" xfId="1038"/>
    <cellStyle name="?鹎%U龡&amp;H齲_x0001_C铣_x0014__x0007__x0001__x0001_ 3 3 4 5" xfId="1039"/>
    <cellStyle name="?鹎%U龡&amp;H齲_x0001_C铣_x0014__x0007__x0001__x0001_ 3 3 4_2015财政决算公开" xfId="1041"/>
    <cellStyle name="?鹎%U龡&amp;H齲_x0001_C铣_x0014__x0007__x0001__x0001_ 3 3 5" xfId="1047"/>
    <cellStyle name="?鹎%U龡&amp;H齲_x0001_C铣_x0014__x0007__x0001__x0001_ 3 3 5 2" xfId="1049"/>
    <cellStyle name="?鹎%U龡&amp;H齲_x0001_C铣_x0014__x0007__x0001__x0001_ 3 3 5 2 2" xfId="1053"/>
    <cellStyle name="?鹎%U龡&amp;H齲_x0001_C铣_x0014__x0007__x0001__x0001_ 3 3 5 3" xfId="1054"/>
    <cellStyle name="?鹎%U龡&amp;H齲_x0001_C铣_x0014__x0007__x0001__x0001_ 3 3 5 3 2" xfId="1055"/>
    <cellStyle name="?鹎%U龡&amp;H齲_x0001_C铣_x0014__x0007__x0001__x0001_ 3 3 5 4" xfId="1056"/>
    <cellStyle name="?鹎%U龡&amp;H齲_x0001_C铣_x0014__x0007__x0001__x0001_ 3 3 5_2015财政决算公开" xfId="1057"/>
    <cellStyle name="?鹎%U龡&amp;H齲_x0001_C铣_x0014__x0007__x0001__x0001_ 3 3 6" xfId="1059"/>
    <cellStyle name="?鹎%U龡&amp;H齲_x0001_C铣_x0014__x0007__x0001__x0001_ 3 3 6 2" xfId="1060"/>
    <cellStyle name="?鹎%U龡&amp;H齲_x0001_C铣_x0014__x0007__x0001__x0001_ 3 3 6 2 2" xfId="1062"/>
    <cellStyle name="?鹎%U龡&amp;H齲_x0001_C铣_x0014__x0007__x0001__x0001_ 3 3 6 3" xfId="884"/>
    <cellStyle name="?鹎%U龡&amp;H齲_x0001_C铣_x0014__x0007__x0001__x0001_ 3 3 6 3 2" xfId="1065"/>
    <cellStyle name="?鹎%U龡&amp;H齲_x0001_C铣_x0014__x0007__x0001__x0001_ 3 3 6 4" xfId="1066"/>
    <cellStyle name="?鹎%U龡&amp;H齲_x0001_C铣_x0014__x0007__x0001__x0001_ 3 3 6 4 2" xfId="1067"/>
    <cellStyle name="?鹎%U龡&amp;H齲_x0001_C铣_x0014__x0007__x0001__x0001_ 3 3 6 5" xfId="703"/>
    <cellStyle name="?鹎%U龡&amp;H齲_x0001_C铣_x0014__x0007__x0001__x0001_ 3 3 6_2015财政决算公开" xfId="1071"/>
    <cellStyle name="?鹎%U龡&amp;H齲_x0001_C铣_x0014__x0007__x0001__x0001_ 3 3 7" xfId="1073"/>
    <cellStyle name="?鹎%U龡&amp;H齲_x0001_C铣_x0014__x0007__x0001__x0001_ 3 3 7 2" xfId="127"/>
    <cellStyle name="?鹎%U龡&amp;H齲_x0001_C铣_x0014__x0007__x0001__x0001_ 3 3 8" xfId="1074"/>
    <cellStyle name="?鹎%U龡&amp;H齲_x0001_C铣_x0014__x0007__x0001__x0001_ 3 3 8 2" xfId="1075"/>
    <cellStyle name="?鹎%U龡&amp;H齲_x0001_C铣_x0014__x0007__x0001__x0001_ 3 3 9" xfId="1076"/>
    <cellStyle name="?鹎%U龡&amp;H齲_x0001_C铣_x0014__x0007__x0001__x0001_ 3 3 9 2" xfId="1077"/>
    <cellStyle name="?鹎%U龡&amp;H齲_x0001_C铣_x0014__x0007__x0001__x0001_ 3 3_2015财政决算公开" xfId="1079"/>
    <cellStyle name="?鹎%U龡&amp;H齲_x0001_C铣_x0014__x0007__x0001__x0001_ 3 4" xfId="1080"/>
    <cellStyle name="?鹎%U龡&amp;H齲_x0001_C铣_x0014__x0007__x0001__x0001_ 3 4 10" xfId="1081"/>
    <cellStyle name="?鹎%U龡&amp;H齲_x0001_C铣_x0014__x0007__x0001__x0001_ 3 4 2" xfId="1082"/>
    <cellStyle name="?鹎%U龡&amp;H齲_x0001_C铣_x0014__x0007__x0001__x0001_ 3 4 2 2" xfId="1084"/>
    <cellStyle name="?鹎%U龡&amp;H齲_x0001_C铣_x0014__x0007__x0001__x0001_ 3 4 2 2 2" xfId="1085"/>
    <cellStyle name="?鹎%U龡&amp;H齲_x0001_C铣_x0014__x0007__x0001__x0001_ 3 4 2 2 2 2" xfId="1086"/>
    <cellStyle name="?鹎%U龡&amp;H齲_x0001_C铣_x0014__x0007__x0001__x0001_ 3 4 2 2 3" xfId="1087"/>
    <cellStyle name="?鹎%U龡&amp;H齲_x0001_C铣_x0014__x0007__x0001__x0001_ 3 4 2 2 3 2" xfId="1089"/>
    <cellStyle name="?鹎%U龡&amp;H齲_x0001_C铣_x0014__x0007__x0001__x0001_ 3 4 2 2 4" xfId="1091"/>
    <cellStyle name="?鹎%U龡&amp;H齲_x0001_C铣_x0014__x0007__x0001__x0001_ 3 4 2 2 4 2" xfId="1092"/>
    <cellStyle name="?鹎%U龡&amp;H齲_x0001_C铣_x0014__x0007__x0001__x0001_ 3 4 2 2 5" xfId="1093"/>
    <cellStyle name="?鹎%U龡&amp;H齲_x0001_C铣_x0014__x0007__x0001__x0001_ 3 4 2 2_2015财政决算公开" xfId="1095"/>
    <cellStyle name="?鹎%U龡&amp;H齲_x0001_C铣_x0014__x0007__x0001__x0001_ 3 4 2 3" xfId="1096"/>
    <cellStyle name="?鹎%U龡&amp;H齲_x0001_C铣_x0014__x0007__x0001__x0001_ 3 4 2 3 2" xfId="1097"/>
    <cellStyle name="?鹎%U龡&amp;H齲_x0001_C铣_x0014__x0007__x0001__x0001_ 3 4 2 3 2 2" xfId="1098"/>
    <cellStyle name="?鹎%U龡&amp;H齲_x0001_C铣_x0014__x0007__x0001__x0001_ 3 4 2 3 3" xfId="1099"/>
    <cellStyle name="?鹎%U龡&amp;H齲_x0001_C铣_x0014__x0007__x0001__x0001_ 3 4 2 3 3 2" xfId="1100"/>
    <cellStyle name="?鹎%U龡&amp;H齲_x0001_C铣_x0014__x0007__x0001__x0001_ 3 4 2 3 4" xfId="1101"/>
    <cellStyle name="?鹎%U龡&amp;H齲_x0001_C铣_x0014__x0007__x0001__x0001_ 3 4 2 3_2015财政决算公开" xfId="1102"/>
    <cellStyle name="?鹎%U龡&amp;H齲_x0001_C铣_x0014__x0007__x0001__x0001_ 3 4 2 4" xfId="1103"/>
    <cellStyle name="?鹎%U龡&amp;H齲_x0001_C铣_x0014__x0007__x0001__x0001_ 3 4 2 4 2" xfId="1013"/>
    <cellStyle name="?鹎%U龡&amp;H齲_x0001_C铣_x0014__x0007__x0001__x0001_ 3 4 2 4 2 2" xfId="1015"/>
    <cellStyle name="?鹎%U龡&amp;H齲_x0001_C铣_x0014__x0007__x0001__x0001_ 3 4 2 4 3" xfId="1019"/>
    <cellStyle name="?鹎%U龡&amp;H齲_x0001_C铣_x0014__x0007__x0001__x0001_ 3 4 2 4 3 2" xfId="1106"/>
    <cellStyle name="?鹎%U龡&amp;H齲_x0001_C铣_x0014__x0007__x0001__x0001_ 3 4 2 4 4" xfId="1108"/>
    <cellStyle name="?鹎%U龡&amp;H齲_x0001_C铣_x0014__x0007__x0001__x0001_ 3 4 2 4 4 2" xfId="1109"/>
    <cellStyle name="?鹎%U龡&amp;H齲_x0001_C铣_x0014__x0007__x0001__x0001_ 3 4 2 4 5" xfId="1111"/>
    <cellStyle name="?鹎%U龡&amp;H齲_x0001_C铣_x0014__x0007__x0001__x0001_ 3 4 2 4_2015财政决算公开" xfId="1113"/>
    <cellStyle name="?鹎%U龡&amp;H齲_x0001_C铣_x0014__x0007__x0001__x0001_ 3 4 2 5" xfId="719"/>
    <cellStyle name="?鹎%U龡&amp;H齲_x0001_C铣_x0014__x0007__x0001__x0001_ 3 4 2 5 2" xfId="1114"/>
    <cellStyle name="?鹎%U龡&amp;H齲_x0001_C铣_x0014__x0007__x0001__x0001_ 3 4 2 6" xfId="1115"/>
    <cellStyle name="?鹎%U龡&amp;H齲_x0001_C铣_x0014__x0007__x0001__x0001_ 3 4 2 6 2" xfId="1116"/>
    <cellStyle name="?鹎%U龡&amp;H齲_x0001_C铣_x0014__x0007__x0001__x0001_ 3 4 2 7" xfId="1119"/>
    <cellStyle name="?鹎%U龡&amp;H齲_x0001_C铣_x0014__x0007__x0001__x0001_ 3 4 2 7 2" xfId="1120"/>
    <cellStyle name="?鹎%U龡&amp;H齲_x0001_C铣_x0014__x0007__x0001__x0001_ 3 4 2 8" xfId="1123"/>
    <cellStyle name="?鹎%U龡&amp;H齲_x0001_C铣_x0014__x0007__x0001__x0001_ 3 4 2_2015财政决算公开" xfId="1125"/>
    <cellStyle name="?鹎%U龡&amp;H齲_x0001_C铣_x0014__x0007__x0001__x0001_ 3 4 3" xfId="1127"/>
    <cellStyle name="?鹎%U龡&amp;H齲_x0001_C铣_x0014__x0007__x0001__x0001_ 3 4 3 2" xfId="1129"/>
    <cellStyle name="?鹎%U龡&amp;H齲_x0001_C铣_x0014__x0007__x0001__x0001_ 3 4 3 2 2" xfId="1131"/>
    <cellStyle name="?鹎%U龡&amp;H齲_x0001_C铣_x0014__x0007__x0001__x0001_ 3 4 3 3" xfId="1133"/>
    <cellStyle name="?鹎%U龡&amp;H齲_x0001_C铣_x0014__x0007__x0001__x0001_ 3 4 3 3 2" xfId="1134"/>
    <cellStyle name="?鹎%U龡&amp;H齲_x0001_C铣_x0014__x0007__x0001__x0001_ 3 4 3 4" xfId="1136"/>
    <cellStyle name="?鹎%U龡&amp;H齲_x0001_C铣_x0014__x0007__x0001__x0001_ 3 4 3 4 2" xfId="1118"/>
    <cellStyle name="?鹎%U龡&amp;H齲_x0001_C铣_x0014__x0007__x0001__x0001_ 3 4 3 5" xfId="1138"/>
    <cellStyle name="?鹎%U龡&amp;H齲_x0001_C铣_x0014__x0007__x0001__x0001_ 3 4 3_2015财政决算公开" xfId="1140"/>
    <cellStyle name="?鹎%U龡&amp;H齲_x0001_C铣_x0014__x0007__x0001__x0001_ 3 4 4" xfId="846"/>
    <cellStyle name="?鹎%U龡&amp;H齲_x0001_C铣_x0014__x0007__x0001__x0001_ 3 4 4 2" xfId="429"/>
    <cellStyle name="?鹎%U龡&amp;H齲_x0001_C铣_x0014__x0007__x0001__x0001_ 3 4 4 2 2" xfId="99"/>
    <cellStyle name="?鹎%U龡&amp;H齲_x0001_C铣_x0014__x0007__x0001__x0001_ 3 4 4 3" xfId="432"/>
    <cellStyle name="?鹎%U龡&amp;H齲_x0001_C铣_x0014__x0007__x0001__x0001_ 3 4 4 3 2" xfId="435"/>
    <cellStyle name="?鹎%U龡&amp;H齲_x0001_C铣_x0014__x0007__x0001__x0001_ 3 4 4 4" xfId="303"/>
    <cellStyle name="?鹎%U龡&amp;H齲_x0001_C铣_x0014__x0007__x0001__x0001_ 3 4 4 4 2" xfId="561"/>
    <cellStyle name="?鹎%U龡&amp;H齲_x0001_C铣_x0014__x0007__x0001__x0001_ 3 4 4 5" xfId="43"/>
    <cellStyle name="?鹎%U龡&amp;H齲_x0001_C铣_x0014__x0007__x0001__x0001_ 3 4 4_2015财政决算公开" xfId="838"/>
    <cellStyle name="?鹎%U龡&amp;H齲_x0001_C铣_x0014__x0007__x0001__x0001_ 3 4 5" xfId="854"/>
    <cellStyle name="?鹎%U龡&amp;H齲_x0001_C铣_x0014__x0007__x0001__x0001_ 3 4 5 2" xfId="856"/>
    <cellStyle name="?鹎%U龡&amp;H齲_x0001_C铣_x0014__x0007__x0001__x0001_ 3 4 5 2 2" xfId="819"/>
    <cellStyle name="?鹎%U龡&amp;H齲_x0001_C铣_x0014__x0007__x0001__x0001_ 3 4 5 3" xfId="858"/>
    <cellStyle name="?鹎%U龡&amp;H齲_x0001_C铣_x0014__x0007__x0001__x0001_ 3 4 5 3 2" xfId="860"/>
    <cellStyle name="?鹎%U龡&amp;H齲_x0001_C铣_x0014__x0007__x0001__x0001_ 3 4 5 4" xfId="312"/>
    <cellStyle name="?鹎%U龡&amp;H齲_x0001_C铣_x0014__x0007__x0001__x0001_ 3 4 5_2015财政决算公开" xfId="402"/>
    <cellStyle name="?鹎%U龡&amp;H齲_x0001_C铣_x0014__x0007__x0001__x0001_ 3 4 6" xfId="209"/>
    <cellStyle name="?鹎%U龡&amp;H齲_x0001_C铣_x0014__x0007__x0001__x0001_ 3 4 6 2" xfId="214"/>
    <cellStyle name="?鹎%U龡&amp;H齲_x0001_C铣_x0014__x0007__x0001__x0001_ 3 4 6 2 2" xfId="688"/>
    <cellStyle name="?鹎%U龡&amp;H齲_x0001_C铣_x0014__x0007__x0001__x0001_ 3 4 6 3" xfId="862"/>
    <cellStyle name="?鹎%U龡&amp;H齲_x0001_C铣_x0014__x0007__x0001__x0001_ 3 4 6 3 2" xfId="864"/>
    <cellStyle name="?鹎%U龡&amp;H齲_x0001_C铣_x0014__x0007__x0001__x0001_ 3 4 6 4" xfId="868"/>
    <cellStyle name="?鹎%U龡&amp;H齲_x0001_C铣_x0014__x0007__x0001__x0001_ 3 4 6 4 2" xfId="871"/>
    <cellStyle name="?鹎%U龡&amp;H齲_x0001_C铣_x0014__x0007__x0001__x0001_ 3 4 6 5" xfId="447"/>
    <cellStyle name="?鹎%U龡&amp;H齲_x0001_C铣_x0014__x0007__x0001__x0001_ 3 4 6_2015财政决算公开" xfId="873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20"/>
    <cellStyle name="?鹎%U龡&amp;H齲_x0001_C铣_x0014__x0007__x0001__x0001_ 3 4 8 2" xfId="876"/>
    <cellStyle name="?鹎%U龡&amp;H齲_x0001_C铣_x0014__x0007__x0001__x0001_ 3 4 9" xfId="878"/>
    <cellStyle name="?鹎%U龡&amp;H齲_x0001_C铣_x0014__x0007__x0001__x0001_ 3 4 9 2" xfId="477"/>
    <cellStyle name="?鹎%U龡&amp;H齲_x0001_C铣_x0014__x0007__x0001__x0001_ 3 4_2015财政决算公开" xfId="757"/>
    <cellStyle name="?鹎%U龡&amp;H齲_x0001_C铣_x0014__x0007__x0001__x0001_ 3 5" xfId="1141"/>
    <cellStyle name="?鹎%U龡&amp;H齲_x0001_C铣_x0014__x0007__x0001__x0001_ 3 5 2" xfId="1142"/>
    <cellStyle name="?鹎%U龡&amp;H齲_x0001_C铣_x0014__x0007__x0001__x0001_ 3 5 2 2" xfId="1144"/>
    <cellStyle name="?鹎%U龡&amp;H齲_x0001_C铣_x0014__x0007__x0001__x0001_ 3 5 3" xfId="1146"/>
    <cellStyle name="?鹎%U龡&amp;H齲_x0001_C铣_x0014__x0007__x0001__x0001_ 3 5_2015财政决算公开" xfId="1148"/>
    <cellStyle name="?鹎%U龡&amp;H齲_x0001_C铣_x0014__x0007__x0001__x0001_ 3 6" xfId="1149"/>
    <cellStyle name="?鹎%U龡&amp;H齲_x0001_C铣_x0014__x0007__x0001__x0001_ 3 6 2" xfId="1152"/>
    <cellStyle name="?鹎%U龡&amp;H齲_x0001_C铣_x0014__x0007__x0001__x0001_ 3 6 2 2" xfId="1156"/>
    <cellStyle name="?鹎%U龡&amp;H齲_x0001_C铣_x0014__x0007__x0001__x0001_ 3 6 3" xfId="1161"/>
    <cellStyle name="?鹎%U龡&amp;H齲_x0001_C铣_x0014__x0007__x0001__x0001_ 3 6 3 2" xfId="1163"/>
    <cellStyle name="?鹎%U龡&amp;H齲_x0001_C铣_x0014__x0007__x0001__x0001_ 3 6 4" xfId="664"/>
    <cellStyle name="?鹎%U龡&amp;H齲_x0001_C铣_x0014__x0007__x0001__x0001_ 3 6_2015财政决算公开" xfId="810"/>
    <cellStyle name="?鹎%U龡&amp;H齲_x0001_C铣_x0014__x0007__x0001__x0001_ 3 7" xfId="1164"/>
    <cellStyle name="?鹎%U龡&amp;H齲_x0001_C铣_x0014__x0007__x0001__x0001_ 3 7 2" xfId="1167"/>
    <cellStyle name="?鹎%U龡&amp;H齲_x0001_C铣_x0014__x0007__x0001__x0001_ 3 8" xfId="1168"/>
    <cellStyle name="?鹎%U龡&amp;H齲_x0001_C铣_x0014__x0007__x0001__x0001_ 3 8 2" xfId="1172"/>
    <cellStyle name="?鹎%U龡&amp;H齲_x0001_C铣_x0014__x0007__x0001__x0001_ 3 9" xfId="1173"/>
    <cellStyle name="?鹎%U龡&amp;H齲_x0001_C铣_x0014__x0007__x0001__x0001_ 3 9 2" xfId="1175"/>
    <cellStyle name="?鹎%U龡&amp;H齲_x0001_C铣_x0014__x0007__x0001__x0001_ 3_2015财政决算公开" xfId="1176"/>
    <cellStyle name="?鹎%U龡&amp;H齲_x0001_C铣_x0014__x0007__x0001__x0001_ 4" xfId="1023"/>
    <cellStyle name="?鹎%U龡&amp;H齲_x0001_C铣_x0014__x0007__x0001__x0001_ 4 10" xfId="536"/>
    <cellStyle name="?鹎%U龡&amp;H齲_x0001_C铣_x0014__x0007__x0001__x0001_ 4 2" xfId="1025"/>
    <cellStyle name="?鹎%U龡&amp;H齲_x0001_C铣_x0014__x0007__x0001__x0001_ 4 2 2" xfId="1178"/>
    <cellStyle name="?鹎%U龡&amp;H齲_x0001_C铣_x0014__x0007__x0001__x0001_ 4 2 2 2" xfId="1180"/>
    <cellStyle name="?鹎%U龡&amp;H齲_x0001_C铣_x0014__x0007__x0001__x0001_ 4 2 2 2 2" xfId="1183"/>
    <cellStyle name="?鹎%U龡&amp;H齲_x0001_C铣_x0014__x0007__x0001__x0001_ 4 2 2 3" xfId="1185"/>
    <cellStyle name="?鹎%U龡&amp;H齲_x0001_C铣_x0014__x0007__x0001__x0001_ 4 2 2 3 2" xfId="1188"/>
    <cellStyle name="?鹎%U龡&amp;H齲_x0001_C铣_x0014__x0007__x0001__x0001_ 4 2 2 4" xfId="1189"/>
    <cellStyle name="?鹎%U龡&amp;H齲_x0001_C铣_x0014__x0007__x0001__x0001_ 4 2 2 4 2" xfId="1191"/>
    <cellStyle name="?鹎%U龡&amp;H齲_x0001_C铣_x0014__x0007__x0001__x0001_ 4 2 2 5" xfId="1192"/>
    <cellStyle name="?鹎%U龡&amp;H齲_x0001_C铣_x0014__x0007__x0001__x0001_ 4 2 2 5 2" xfId="1194"/>
    <cellStyle name="?鹎%U龡&amp;H齲_x0001_C铣_x0014__x0007__x0001__x0001_ 4 2 2 6" xfId="1195"/>
    <cellStyle name="?鹎%U龡&amp;H齲_x0001_C铣_x0014__x0007__x0001__x0001_ 4 2 2_2015财政决算公开" xfId="1197"/>
    <cellStyle name="?鹎%U龡&amp;H齲_x0001_C铣_x0014__x0007__x0001__x0001_ 4 2 3" xfId="1199"/>
    <cellStyle name="?鹎%U龡&amp;H齲_x0001_C铣_x0014__x0007__x0001__x0001_ 4 2 3 2" xfId="1201"/>
    <cellStyle name="?鹎%U龡&amp;H齲_x0001_C铣_x0014__x0007__x0001__x0001_ 4 2 3 2 2" xfId="1204"/>
    <cellStyle name="?鹎%U龡&amp;H齲_x0001_C铣_x0014__x0007__x0001__x0001_ 4 2 3 3" xfId="1206"/>
    <cellStyle name="?鹎%U龡&amp;H齲_x0001_C铣_x0014__x0007__x0001__x0001_ 4 2 3 3 2" xfId="1208"/>
    <cellStyle name="?鹎%U龡&amp;H齲_x0001_C铣_x0014__x0007__x0001__x0001_ 4 2 3 4" xfId="1209"/>
    <cellStyle name="?鹎%U龡&amp;H齲_x0001_C铣_x0014__x0007__x0001__x0001_ 4 2 3_2015财政决算公开" xfId="1008"/>
    <cellStyle name="?鹎%U龡&amp;H齲_x0001_C铣_x0014__x0007__x0001__x0001_ 4 2 4" xfId="1212"/>
    <cellStyle name="?鹎%U龡&amp;H齲_x0001_C铣_x0014__x0007__x0001__x0001_ 4 2 4 2" xfId="1214"/>
    <cellStyle name="?鹎%U龡&amp;H齲_x0001_C铣_x0014__x0007__x0001__x0001_ 4 2 4 2 2" xfId="1216"/>
    <cellStyle name="?鹎%U龡&amp;H齲_x0001_C铣_x0014__x0007__x0001__x0001_ 4 2 4 3" xfId="1218"/>
    <cellStyle name="?鹎%U龡&amp;H齲_x0001_C铣_x0014__x0007__x0001__x0001_ 4 2 4 3 2" xfId="1220"/>
    <cellStyle name="?鹎%U龡&amp;H齲_x0001_C铣_x0014__x0007__x0001__x0001_ 4 2 4 4" xfId="1221"/>
    <cellStyle name="?鹎%U龡&amp;H齲_x0001_C铣_x0014__x0007__x0001__x0001_ 4 2 4 4 2" xfId="1222"/>
    <cellStyle name="?鹎%U龡&amp;H齲_x0001_C铣_x0014__x0007__x0001__x0001_ 4 2 4 5" xfId="1223"/>
    <cellStyle name="?鹎%U龡&amp;H齲_x0001_C铣_x0014__x0007__x0001__x0001_ 4 2 4_2015财政决算公开" xfId="1225"/>
    <cellStyle name="?鹎%U龡&amp;H齲_x0001_C铣_x0014__x0007__x0001__x0001_ 4 2 5" xfId="1227"/>
    <cellStyle name="?鹎%U龡&amp;H齲_x0001_C铣_x0014__x0007__x0001__x0001_ 4 2 5 2" xfId="1228"/>
    <cellStyle name="?鹎%U龡&amp;H齲_x0001_C铣_x0014__x0007__x0001__x0001_ 4 2 6" xfId="1230"/>
    <cellStyle name="?鹎%U龡&amp;H齲_x0001_C铣_x0014__x0007__x0001__x0001_ 4 2 6 2" xfId="1231"/>
    <cellStyle name="?鹎%U龡&amp;H齲_x0001_C铣_x0014__x0007__x0001__x0001_ 4 2 7" xfId="1234"/>
    <cellStyle name="?鹎%U龡&amp;H齲_x0001_C铣_x0014__x0007__x0001__x0001_ 4 2 7 2" xfId="1235"/>
    <cellStyle name="?鹎%U龡&amp;H齲_x0001_C铣_x0014__x0007__x0001__x0001_ 4 2 8" xfId="1236"/>
    <cellStyle name="?鹎%U龡&amp;H齲_x0001_C铣_x0014__x0007__x0001__x0001_ 4 2_2015财政决算公开" xfId="1237"/>
    <cellStyle name="?鹎%U龡&amp;H齲_x0001_C铣_x0014__x0007__x0001__x0001_ 4 3" xfId="1238"/>
    <cellStyle name="?鹎%U龡&amp;H齲_x0001_C铣_x0014__x0007__x0001__x0001_ 4 3 2" xfId="1240"/>
    <cellStyle name="?鹎%U龡&amp;H齲_x0001_C铣_x0014__x0007__x0001__x0001_ 4 3 2 2" xfId="1242"/>
    <cellStyle name="?鹎%U龡&amp;H齲_x0001_C铣_x0014__x0007__x0001__x0001_ 4 3 3" xfId="1244"/>
    <cellStyle name="?鹎%U龡&amp;H齲_x0001_C铣_x0014__x0007__x0001__x0001_ 4 3 3 2" xfId="1246"/>
    <cellStyle name="?鹎%U龡&amp;H齲_x0001_C铣_x0014__x0007__x0001__x0001_ 4 3 4" xfId="1248"/>
    <cellStyle name="?鹎%U龡&amp;H齲_x0001_C铣_x0014__x0007__x0001__x0001_ 4 3 4 2" xfId="1249"/>
    <cellStyle name="?鹎%U龡&amp;H齲_x0001_C铣_x0014__x0007__x0001__x0001_ 4 3 5" xfId="1253"/>
    <cellStyle name="?鹎%U龡&amp;H齲_x0001_C铣_x0014__x0007__x0001__x0001_ 4 3 5 2" xfId="1254"/>
    <cellStyle name="?鹎%U龡&amp;H齲_x0001_C铣_x0014__x0007__x0001__x0001_ 4 3 6" xfId="1255"/>
    <cellStyle name="?鹎%U龡&amp;H齲_x0001_C铣_x0014__x0007__x0001__x0001_ 4 3_2015财政决算公开" xfId="1256"/>
    <cellStyle name="?鹎%U龡&amp;H齲_x0001_C铣_x0014__x0007__x0001__x0001_ 4 4" xfId="1257"/>
    <cellStyle name="?鹎%U龡&amp;H齲_x0001_C铣_x0014__x0007__x0001__x0001_ 4 4 2" xfId="1258"/>
    <cellStyle name="?鹎%U龡&amp;H齲_x0001_C铣_x0014__x0007__x0001__x0001_ 4 4 2 2" xfId="1259"/>
    <cellStyle name="?鹎%U龡&amp;H齲_x0001_C铣_x0014__x0007__x0001__x0001_ 4 4 3" xfId="1261"/>
    <cellStyle name="?鹎%U龡&amp;H齲_x0001_C铣_x0014__x0007__x0001__x0001_ 4 4 3 2" xfId="1263"/>
    <cellStyle name="?鹎%U龡&amp;H齲_x0001_C铣_x0014__x0007__x0001__x0001_ 4 4 4" xfId="925"/>
    <cellStyle name="?鹎%U龡&amp;H齲_x0001_C铣_x0014__x0007__x0001__x0001_ 4 4 4 2" xfId="195"/>
    <cellStyle name="?鹎%U龡&amp;H齲_x0001_C铣_x0014__x0007__x0001__x0001_ 4 4 5" xfId="927"/>
    <cellStyle name="?鹎%U龡&amp;H齲_x0001_C铣_x0014__x0007__x0001__x0001_ 4 4_2015财政决算公开" xfId="1265"/>
    <cellStyle name="?鹎%U龡&amp;H齲_x0001_C铣_x0014__x0007__x0001__x0001_ 4 5" xfId="1266"/>
    <cellStyle name="?鹎%U龡&amp;H齲_x0001_C铣_x0014__x0007__x0001__x0001_ 4 5 2" xfId="1267"/>
    <cellStyle name="?鹎%U龡&amp;H齲_x0001_C铣_x0014__x0007__x0001__x0001_ 4 5 2 2" xfId="1268"/>
    <cellStyle name="?鹎%U龡&amp;H齲_x0001_C铣_x0014__x0007__x0001__x0001_ 4 5 3" xfId="1270"/>
    <cellStyle name="?鹎%U龡&amp;H齲_x0001_C铣_x0014__x0007__x0001__x0001_ 4 5 3 2" xfId="1271"/>
    <cellStyle name="?鹎%U龡&amp;H齲_x0001_C铣_x0014__x0007__x0001__x0001_ 4 5 4" xfId="931"/>
    <cellStyle name="?鹎%U龡&amp;H齲_x0001_C铣_x0014__x0007__x0001__x0001_ 4 5_2015财政决算公开" xfId="185"/>
    <cellStyle name="?鹎%U龡&amp;H齲_x0001_C铣_x0014__x0007__x0001__x0001_ 4 6" xfId="1272"/>
    <cellStyle name="?鹎%U龡&amp;H齲_x0001_C铣_x0014__x0007__x0001__x0001_ 4 6 2" xfId="1275"/>
    <cellStyle name="?鹎%U龡&amp;H齲_x0001_C铣_x0014__x0007__x0001__x0001_ 4 6 2 2" xfId="1276"/>
    <cellStyle name="?鹎%U龡&amp;H齲_x0001_C铣_x0014__x0007__x0001__x0001_ 4 6 3" xfId="1277"/>
    <cellStyle name="?鹎%U龡&amp;H齲_x0001_C铣_x0014__x0007__x0001__x0001_ 4 6 3 2" xfId="1278"/>
    <cellStyle name="?鹎%U龡&amp;H齲_x0001_C铣_x0014__x0007__x0001__x0001_ 4 6 4" xfId="190"/>
    <cellStyle name="?鹎%U龡&amp;H齲_x0001_C铣_x0014__x0007__x0001__x0001_ 4 6 4 2" xfId="936"/>
    <cellStyle name="?鹎%U龡&amp;H齲_x0001_C铣_x0014__x0007__x0001__x0001_ 4 6 5" xfId="882"/>
    <cellStyle name="?鹎%U龡&amp;H齲_x0001_C铣_x0014__x0007__x0001__x0001_ 4 6_2015财政决算公开" xfId="1280"/>
    <cellStyle name="?鹎%U龡&amp;H齲_x0001_C铣_x0014__x0007__x0001__x0001_ 4 7" xfId="1281"/>
    <cellStyle name="?鹎%U龡&amp;H齲_x0001_C铣_x0014__x0007__x0001__x0001_ 4 7 2" xfId="1283"/>
    <cellStyle name="?鹎%U龡&amp;H齲_x0001_C铣_x0014__x0007__x0001__x0001_ 4 8" xfId="1285"/>
    <cellStyle name="?鹎%U龡&amp;H齲_x0001_C铣_x0014__x0007__x0001__x0001_ 4 8 2" xfId="1287"/>
    <cellStyle name="?鹎%U龡&amp;H齲_x0001_C铣_x0014__x0007__x0001__x0001_ 4 9" xfId="1288"/>
    <cellStyle name="?鹎%U龡&amp;H齲_x0001_C铣_x0014__x0007__x0001__x0001_ 4 9 2" xfId="1291"/>
    <cellStyle name="?鹎%U龡&amp;H齲_x0001_C铣_x0014__x0007__x0001__x0001_ 4_2015财政决算公开" xfId="1292"/>
    <cellStyle name="?鹎%U龡&amp;H齲_x0001_C铣_x0014__x0007__x0001__x0001_ 5" xfId="1028"/>
    <cellStyle name="?鹎%U龡&amp;H齲_x0001_C铣_x0014__x0007__x0001__x0001_ 5 2" xfId="724"/>
    <cellStyle name="?鹎%U龡&amp;H齲_x0001_C铣_x0014__x0007__x0001__x0001_ 5 2 2" xfId="728"/>
    <cellStyle name="?鹎%U龡&amp;H齲_x0001_C铣_x0014__x0007__x0001__x0001_ 5 3" xfId="345"/>
    <cellStyle name="?鹎%U龡&amp;H齲_x0001_C铣_x0014__x0007__x0001__x0001_ 5 3 2" xfId="1294"/>
    <cellStyle name="?鹎%U龡&amp;H齲_x0001_C铣_x0014__x0007__x0001__x0001_ 5 4" xfId="1297"/>
    <cellStyle name="?鹎%U龡&amp;H齲_x0001_C铣_x0014__x0007__x0001__x0001_ 5_2015财政决算公开" xfId="49"/>
    <cellStyle name="?鹎%U龡&amp;H齲_x0001_C铣_x0014__x0007__x0001__x0001_ 6" xfId="1031"/>
    <cellStyle name="?鹎%U龡&amp;H齲_x0001_C铣_x0014__x0007__x0001__x0001_ 6 2" xfId="1299"/>
    <cellStyle name="?鹎%U龡&amp;H齲_x0001_C铣_x0014__x0007__x0001__x0001_ 6 2 2" xfId="1302"/>
    <cellStyle name="?鹎%U龡&amp;H齲_x0001_C铣_x0014__x0007__x0001__x0001_ 6 3" xfId="1304"/>
    <cellStyle name="?鹎%U龡&amp;H齲_x0001_C铣_x0014__x0007__x0001__x0001_ 6 3 2" xfId="1308"/>
    <cellStyle name="?鹎%U龡&amp;H齲_x0001_C铣_x0014__x0007__x0001__x0001_ 6 4" xfId="1309"/>
    <cellStyle name="?鹎%U龡&amp;H齲_x0001_C铣_x0014__x0007__x0001__x0001_ 6_2015财政决算公开" xfId="1310"/>
    <cellStyle name="?鹎%U龡&amp;H齲_x0001_C铣_x0014__x0007__x0001__x0001_ 7" xfId="1314"/>
    <cellStyle name="20% - 强调文字颜色 1 2" xfId="1315"/>
    <cellStyle name="20% - 强调文字颜色 1 2 2" xfId="1316"/>
    <cellStyle name="20% - 强调文字颜色 1 2 2 2" xfId="1317"/>
    <cellStyle name="20% - 强调文字颜色 1 2 2 2 2" xfId="323"/>
    <cellStyle name="20% - 强调文字颜色 1 2 2 2 2 2" xfId="1318"/>
    <cellStyle name="20% - 强调文字颜色 1 2 2 2 3" xfId="1321"/>
    <cellStyle name="20% - 强调文字颜色 1 2 2 2_2015财政决算公开" xfId="69"/>
    <cellStyle name="20% - 强调文字颜色 1 2 2 3" xfId="1322"/>
    <cellStyle name="20% - 强调文字颜色 1 2 2 3 2" xfId="1323"/>
    <cellStyle name="20% - 强调文字颜色 1 2 2 4" xfId="1324"/>
    <cellStyle name="20% - 强调文字颜色 1 2 2_2015财政决算公开" xfId="1326"/>
    <cellStyle name="20% - 强调文字颜色 1 2 3" xfId="1327"/>
    <cellStyle name="20% - 强调文字颜色 1 2 3 2" xfId="1328"/>
    <cellStyle name="20% - 强调文字颜色 1 2 3 2 2" xfId="150"/>
    <cellStyle name="20% - 强调文字颜色 1 2 3 2 2 2" xfId="1329"/>
    <cellStyle name="20% - 强调文字颜色 1 2 3 2 3" xfId="1331"/>
    <cellStyle name="20% - 强调文字颜色 1 2 3 2_2015财政决算公开" xfId="1332"/>
    <cellStyle name="20% - 强调文字颜色 1 2 3 3" xfId="1333"/>
    <cellStyle name="20% - 强调文字颜色 1 2 3 3 2" xfId="1334"/>
    <cellStyle name="20% - 强调文字颜色 1 2 3 4" xfId="1336"/>
    <cellStyle name="20% - 强调文字颜色 1 2 3 5" xfId="1337"/>
    <cellStyle name="20% - 强调文字颜色 1 2 3_2015财政决算公开" xfId="1338"/>
    <cellStyle name="20% - 强调文字颜色 1 2 4" xfId="1339"/>
    <cellStyle name="20% - 强调文字颜色 1 2 4 2" xfId="390"/>
    <cellStyle name="20% - 强调文字颜色 1 2 4 2 2" xfId="1341"/>
    <cellStyle name="20% - 强调文字颜色 1 2 4 3" xfId="1342"/>
    <cellStyle name="20% - 强调文字颜色 1 2 4 4" xfId="1343"/>
    <cellStyle name="20% - 强调文字颜色 1 2 4_2015财政决算公开" xfId="1344"/>
    <cellStyle name="20% - 强调文字颜色 1 2 5" xfId="1345"/>
    <cellStyle name="20% - 强调文字颜色 1 2 5 2" xfId="1346"/>
    <cellStyle name="20% - 强调文字颜色 1 2 6" xfId="751"/>
    <cellStyle name="20% - 强调文字颜色 1 2 7" xfId="818"/>
    <cellStyle name="20% - 强调文字颜色 1 2_2015财政决算公开" xfId="113"/>
    <cellStyle name="20% - 强调文字颜色 1 3" xfId="1348"/>
    <cellStyle name="20% - 强调文字颜色 1 3 2" xfId="1350"/>
    <cellStyle name="20% - 强调文字颜色 1 3 2 2" xfId="1352"/>
    <cellStyle name="20% - 强调文字颜色 1 3 2 2 2" xfId="370"/>
    <cellStyle name="20% - 强调文字颜色 1 3 2 2 2 2" xfId="1353"/>
    <cellStyle name="20% - 强调文字颜色 1 3 2 2 3" xfId="1354"/>
    <cellStyle name="20% - 强调文字颜色 1 3 2 2_2015财政决算公开" xfId="1355"/>
    <cellStyle name="20% - 强调文字颜色 1 3 2 3" xfId="1356"/>
    <cellStyle name="20% - 强调文字颜色 1 3 2 3 2" xfId="1357"/>
    <cellStyle name="20% - 强调文字颜色 1 3 2 4" xfId="1358"/>
    <cellStyle name="20% - 强调文字颜色 1 3 2_2015财政决算公开" xfId="1360"/>
    <cellStyle name="20% - 强调文字颜色 1 3 3" xfId="1362"/>
    <cellStyle name="20% - 强调文字颜色 1 3 3 2" xfId="1363"/>
    <cellStyle name="20% - 强调文字颜色 1 3 3 2 2" xfId="840"/>
    <cellStyle name="20% - 强调文字颜色 1 3 3 3" xfId="1364"/>
    <cellStyle name="20% - 强调文字颜色 1 3 3_2015财政决算公开" xfId="1366"/>
    <cellStyle name="20% - 强调文字颜色 1 3 4" xfId="1367"/>
    <cellStyle name="20% - 强调文字颜色 1 3 4 2" xfId="1368"/>
    <cellStyle name="20% - 强调文字颜色 1 3 5" xfId="1369"/>
    <cellStyle name="20% - 强调文字颜色 1 3_2015财政决算公开" xfId="1370"/>
    <cellStyle name="20% - 强调文字颜色 1 4" xfId="1151"/>
    <cellStyle name="20% - 强调文字颜色 1 4 2" xfId="1155"/>
    <cellStyle name="20% - 强调文字颜色 1 4 2 2" xfId="1371"/>
    <cellStyle name="20% - 强调文字颜色 1 4 2 2 2" xfId="262"/>
    <cellStyle name="20% - 强调文字颜色 1 4 2 3" xfId="1372"/>
    <cellStyle name="20% - 强调文字颜色 1 4 2_2015财政决算公开" xfId="1373"/>
    <cellStyle name="20% - 强调文字颜色 1 4 3" xfId="1374"/>
    <cellStyle name="20% - 强调文字颜色 1 4 3 2" xfId="1375"/>
    <cellStyle name="20% - 强调文字颜色 1 4 4" xfId="1376"/>
    <cellStyle name="20% - 强调文字颜色 1 4_2015财政决算公开" xfId="1379"/>
    <cellStyle name="20% - 强调文字颜色 1 5" xfId="1160"/>
    <cellStyle name="20% - 强调文字颜色 1 5 2" xfId="1162"/>
    <cellStyle name="20% - 强调文字颜色 1 5 2 2" xfId="1381"/>
    <cellStyle name="20% - 强调文字颜色 1 5 2 2 2" xfId="1383"/>
    <cellStyle name="20% - 强调文字颜色 1 5 2 3" xfId="1386"/>
    <cellStyle name="20% - 强调文字颜色 1 5 2_2015财政决算公开" xfId="1388"/>
    <cellStyle name="20% - 强调文字颜色 1 5 3" xfId="1390"/>
    <cellStyle name="20% - 强调文字颜色 1 5 3 2" xfId="1392"/>
    <cellStyle name="20% - 强调文字颜色 1 5 4" xfId="1393"/>
    <cellStyle name="20% - 强调文字颜色 1 5_2015财政决算公开" xfId="1395"/>
    <cellStyle name="20% - 强调文字颜色 1 6" xfId="663"/>
    <cellStyle name="20% - 强调文字颜色 1 6 2" xfId="668"/>
    <cellStyle name="20% - 强调文字颜色 1 6 2 2" xfId="1396"/>
    <cellStyle name="20% - 强调文字颜色 1 6 3" xfId="1397"/>
    <cellStyle name="20% - 强调文字颜色 1 6_2015财政决算公开" xfId="1399"/>
    <cellStyle name="20% - 强调文字颜色 1 7" xfId="676"/>
    <cellStyle name="20% - 强调文字颜色 1 7 2" xfId="681"/>
    <cellStyle name="20% - 强调文字颜色 1 8" xfId="239"/>
    <cellStyle name="20% - 强调文字颜色 1 9" xfId="138"/>
    <cellStyle name="20% - 强调文字颜色 2 2" xfId="1400"/>
    <cellStyle name="20% - 强调文字颜色 2 2 2" xfId="1402"/>
    <cellStyle name="20% - 强调文字颜色 2 2 2 2" xfId="1403"/>
    <cellStyle name="20% - 强调文字颜色 2 2 2 2 2" xfId="137"/>
    <cellStyle name="20% - 强调文字颜色 2 2 2 2 2 2" xfId="1405"/>
    <cellStyle name="20% - 强调文字颜色 2 2 2 2 3" xfId="1407"/>
    <cellStyle name="20% - 强调文字颜色 2 2 2 2_2015财政决算公开" xfId="1408"/>
    <cellStyle name="20% - 强调文字颜色 2 2 2 3" xfId="1409"/>
    <cellStyle name="20% - 强调文字颜色 2 2 2 3 2" xfId="1411"/>
    <cellStyle name="20% - 强调文字颜色 2 2 2 4" xfId="1413"/>
    <cellStyle name="20% - 强调文字颜色 2 2 2_2015财政决算公开" xfId="1416"/>
    <cellStyle name="20% - 强调文字颜色 2 2 3" xfId="1418"/>
    <cellStyle name="20% - 强调文字颜色 2 2 3 2" xfId="1419"/>
    <cellStyle name="20% - 强调文字颜色 2 2 3 2 2" xfId="699"/>
    <cellStyle name="20% - 强调文字颜色 2 2 3 2 2 2" xfId="1421"/>
    <cellStyle name="20% - 强调文字颜色 2 2 3 2 3" xfId="1422"/>
    <cellStyle name="20% - 强调文字颜色 2 2 3 2_2015财政决算公开" xfId="1423"/>
    <cellStyle name="20% - 强调文字颜色 2 2 3 3" xfId="1424"/>
    <cellStyle name="20% - 强调文字颜色 2 2 3 3 2" xfId="1425"/>
    <cellStyle name="20% - 强调文字颜色 2 2 3 4" xfId="1427"/>
    <cellStyle name="20% - 强调文字颜色 2 2 3 5" xfId="967"/>
    <cellStyle name="20% - 强调文字颜色 2 2 3_2015财政决算公开" xfId="16"/>
    <cellStyle name="20% - 强调文字颜色 2 2 4" xfId="1429"/>
    <cellStyle name="20% - 强调文字颜色 2 2 4 2" xfId="1430"/>
    <cellStyle name="20% - 强调文字颜色 2 2 4 2 2" xfId="1431"/>
    <cellStyle name="20% - 强调文字颜色 2 2 4 3" xfId="1432"/>
    <cellStyle name="20% - 强调文字颜色 2 2 4 4" xfId="1434"/>
    <cellStyle name="20% - 强调文字颜色 2 2 4_2015财政决算公开" xfId="1435"/>
    <cellStyle name="20% - 强调文字颜色 2 2 5" xfId="1437"/>
    <cellStyle name="20% - 强调文字颜色 2 2 5 2" xfId="1438"/>
    <cellStyle name="20% - 强调文字颜色 2 2 6" xfId="1439"/>
    <cellStyle name="20% - 强调文字颜色 2 2 7" xfId="687"/>
    <cellStyle name="20% - 强调文字颜色 2 2_2015财政决算公开" xfId="1441"/>
    <cellStyle name="20% - 强调文字颜色 2 3" xfId="1444"/>
    <cellStyle name="20% - 强调文字颜色 2 3 2" xfId="1448"/>
    <cellStyle name="20% - 强调文字颜色 2 3 2 2" xfId="1450"/>
    <cellStyle name="20% - 强调文字颜色 2 3 2 2 2" xfId="1000"/>
    <cellStyle name="20% - 强调文字颜色 2 3 2 2 2 2" xfId="1451"/>
    <cellStyle name="20% - 强调文字颜色 2 3 2 2 3" xfId="1452"/>
    <cellStyle name="20% - 强调文字颜色 2 3 2 2_2015财政决算公开" xfId="1453"/>
    <cellStyle name="20% - 强调文字颜色 2 3 2 3" xfId="1454"/>
    <cellStyle name="20% - 强调文字颜色 2 3 2 3 2" xfId="1455"/>
    <cellStyle name="20% - 强调文字颜色 2 3 2 4" xfId="1456"/>
    <cellStyle name="20% - 强调文字颜色 2 3 2_2015财政决算公开" xfId="1457"/>
    <cellStyle name="20% - 强调文字颜色 2 3 3" xfId="1461"/>
    <cellStyle name="20% - 强调文字颜色 2 3 3 2" xfId="1462"/>
    <cellStyle name="20% - 强调文字颜色 2 3 3 2 2" xfId="1463"/>
    <cellStyle name="20% - 强调文字颜色 2 3 3 3" xfId="1464"/>
    <cellStyle name="20% - 强调文字颜色 2 3 3_2015财政决算公开" xfId="1465"/>
    <cellStyle name="20% - 强调文字颜色 2 3 4" xfId="1468"/>
    <cellStyle name="20% - 强调文字颜色 2 3 4 2" xfId="1470"/>
    <cellStyle name="20% - 强调文字颜色 2 3 5" xfId="1473"/>
    <cellStyle name="20% - 强调文字颜色 2 3_2015财政决算公开" xfId="1475"/>
    <cellStyle name="20% - 强调文字颜色 2 4" xfId="1166"/>
    <cellStyle name="20% - 强调文字颜色 2 4 2" xfId="59"/>
    <cellStyle name="20% - 强调文字颜色 2 4 2 2" xfId="1476"/>
    <cellStyle name="20% - 强调文字颜色 2 4 2 2 2" xfId="1110"/>
    <cellStyle name="20% - 强调文字颜色 2 4 2 3" xfId="1477"/>
    <cellStyle name="20% - 强调文字颜色 2 4 2_2015财政决算公开" xfId="1478"/>
    <cellStyle name="20% - 强调文字颜色 2 4 3" xfId="1480"/>
    <cellStyle name="20% - 强调文字颜色 2 4 3 2" xfId="1481"/>
    <cellStyle name="20% - 强调文字颜色 2 4 4" xfId="1482"/>
    <cellStyle name="20% - 强调文字颜色 2 4_2015财政决算公开" xfId="1483"/>
    <cellStyle name="20% - 强调文字颜色 2 5" xfId="1485"/>
    <cellStyle name="20% - 强调文字颜色 2 5 2" xfId="1486"/>
    <cellStyle name="20% - 强调文字颜色 2 5 2 2" xfId="1487"/>
    <cellStyle name="20% - 强调文字颜色 2 5 2 2 2" xfId="1488"/>
    <cellStyle name="20% - 强调文字颜色 2 5 2 3" xfId="1489"/>
    <cellStyle name="20% - 强调文字颜色 2 5 2_2015财政决算公开" xfId="1492"/>
    <cellStyle name="20% - 强调文字颜色 2 5 3" xfId="1493"/>
    <cellStyle name="20% - 强调文字颜色 2 5 3 2" xfId="1494"/>
    <cellStyle name="20% - 强调文字颜色 2 5 4" xfId="1495"/>
    <cellStyle name="20% - 强调文字颜色 2 5_2015财政决算公开" xfId="1496"/>
    <cellStyle name="20% - 强调文字颜色 2 6" xfId="172"/>
    <cellStyle name="20% - 强调文字颜色 2 6 2" xfId="135"/>
    <cellStyle name="20% - 强调文字颜色 2 6 2 2" xfId="1497"/>
    <cellStyle name="20% - 强调文字颜色 2 6 3" xfId="1498"/>
    <cellStyle name="20% - 强调文字颜色 2 6_2015财政决算公开" xfId="1500"/>
    <cellStyle name="20% - 强调文字颜色 2 7" xfId="183"/>
    <cellStyle name="20% - 强调文字颜色 2 7 2" xfId="902"/>
    <cellStyle name="20% - 强调文字颜色 2 8" xfId="251"/>
    <cellStyle name="20% - 强调文字颜色 2 9" xfId="1410"/>
    <cellStyle name="20% - 强调文字颜色 3 2" xfId="1502"/>
    <cellStyle name="20% - 强调文字颜色 3 2 2" xfId="1505"/>
    <cellStyle name="20% - 强调文字颜色 3 2 2 2" xfId="1508"/>
    <cellStyle name="20% - 强调文字颜色 3 2 2 2 2" xfId="1509"/>
    <cellStyle name="20% - 强调文字颜色 3 2 2 2 2 2" xfId="1510"/>
    <cellStyle name="20% - 强调文字颜色 3 2 2 2 3" xfId="1512"/>
    <cellStyle name="20% - 强调文字颜色 3 2 2 2_2015财政决算公开" xfId="1514"/>
    <cellStyle name="20% - 强调文字颜色 3 2 2 3" xfId="1515"/>
    <cellStyle name="20% - 强调文字颜色 3 2 2 3 2" xfId="1516"/>
    <cellStyle name="20% - 强调文字颜色 3 2 2 4" xfId="1518"/>
    <cellStyle name="20% - 强调文字颜色 3 2 2_2015财政决算公开" xfId="1519"/>
    <cellStyle name="20% - 强调文字颜色 3 2 3" xfId="1520"/>
    <cellStyle name="20% - 强调文字颜色 3 2 3 2" xfId="1523"/>
    <cellStyle name="20% - 强调文字颜色 3 2 3 2 2" xfId="1526"/>
    <cellStyle name="20% - 强调文字颜色 3 2 3 2 2 2" xfId="1528"/>
    <cellStyle name="20% - 强调文字颜色 3 2 3 2 3" xfId="1530"/>
    <cellStyle name="20% - 强调文字颜色 3 2 3 2_2015财政决算公开" xfId="1533"/>
    <cellStyle name="20% - 强调文字颜色 3 2 3 3" xfId="1536"/>
    <cellStyle name="20% - 强调文字颜色 3 2 3 3 2" xfId="1539"/>
    <cellStyle name="20% - 强调文字颜色 3 2 3 4" xfId="1542"/>
    <cellStyle name="20% - 强调文字颜色 3 2 3 5" xfId="1544"/>
    <cellStyle name="20% - 强调文字颜色 3 2 3_2015财政决算公开" xfId="1547"/>
    <cellStyle name="20% - 强调文字颜色 3 2 4" xfId="1548"/>
    <cellStyle name="20% - 强调文字颜色 3 2 4 2" xfId="1549"/>
    <cellStyle name="20% - 强调文字颜色 3 2 4 2 2" xfId="439"/>
    <cellStyle name="20% - 强调文字颜色 3 2 4 3" xfId="1550"/>
    <cellStyle name="20% - 强调文字颜色 3 2 4 4" xfId="1551"/>
    <cellStyle name="20% - 强调文字颜色 3 2 4_2015财政决算公开" xfId="1552"/>
    <cellStyle name="20% - 强调文字颜色 3 2 5" xfId="1554"/>
    <cellStyle name="20% - 强调文字颜色 3 2 5 2" xfId="1555"/>
    <cellStyle name="20% - 强调文字颜色 3 2 6" xfId="1556"/>
    <cellStyle name="20% - 强调文字颜色 3 2 7" xfId="1557"/>
    <cellStyle name="20% - 强调文字颜色 3 2_2015财政决算公开" xfId="1558"/>
    <cellStyle name="20% - 强调文字颜色 3 3" xfId="1561"/>
    <cellStyle name="20% - 强调文字颜色 3 3 2" xfId="1564"/>
    <cellStyle name="20% - 强调文字颜色 3 3 2 2" xfId="1567"/>
    <cellStyle name="20% - 强调文字颜色 3 3 2 2 2" xfId="1569"/>
    <cellStyle name="20% - 强调文字颜色 3 3 2 2 2 2" xfId="1570"/>
    <cellStyle name="20% - 强调文字颜色 3 3 2 2 3" xfId="1571"/>
    <cellStyle name="20% - 强调文字颜色 3 3 2 2_2015财政决算公开" xfId="1572"/>
    <cellStyle name="20% - 强调文字颜色 3 3 2 3" xfId="1574"/>
    <cellStyle name="20% - 强调文字颜色 3 3 2 3 2" xfId="1575"/>
    <cellStyle name="20% - 强调文字颜色 3 3 2 4" xfId="1576"/>
    <cellStyle name="20% - 强调文字颜色 3 3 2_2015财政决算公开" xfId="1578"/>
    <cellStyle name="20% - 强调文字颜色 3 3 3" xfId="1579"/>
    <cellStyle name="20% - 强调文字颜色 3 3 3 2" xfId="1580"/>
    <cellStyle name="20% - 强调文字颜色 3 3 3 2 2" xfId="1581"/>
    <cellStyle name="20% - 强调文字颜色 3 3 3 3" xfId="271"/>
    <cellStyle name="20% - 强调文字颜色 3 3 3_2015财政决算公开" xfId="1583"/>
    <cellStyle name="20% - 强调文字颜色 3 3 4" xfId="1585"/>
    <cellStyle name="20% - 强调文字颜色 3 3 4 2" xfId="1587"/>
    <cellStyle name="20% - 强调文字颜色 3 3 5" xfId="1589"/>
    <cellStyle name="20% - 强调文字颜色 3 3_2015财政决算公开" xfId="1590"/>
    <cellStyle name="20% - 强调文字颜色 3 4" xfId="1171"/>
    <cellStyle name="20% - 强调文字颜色 3 4 2" xfId="1591"/>
    <cellStyle name="20% - 强调文字颜色 3 4 2 2" xfId="1594"/>
    <cellStyle name="20% - 强调文字颜色 3 4 2 2 2" xfId="1596"/>
    <cellStyle name="20% - 强调文字颜色 3 4 2 3" xfId="1599"/>
    <cellStyle name="20% - 强调文字颜色 3 4 2_2015财政决算公开" xfId="1602"/>
    <cellStyle name="20% - 强调文字颜色 3 4 3" xfId="1603"/>
    <cellStyle name="20% - 强调文字颜色 3 4 3 2" xfId="1604"/>
    <cellStyle name="20% - 强调文字颜色 3 4 4" xfId="1606"/>
    <cellStyle name="20% - 强调文字颜色 3 4_2015财政决算公开" xfId="1607"/>
    <cellStyle name="20% - 强调文字颜色 3 5" xfId="1609"/>
    <cellStyle name="20% - 强调文字颜色 3 5 2" xfId="1611"/>
    <cellStyle name="20% - 强调文字颜色 3 5 2 2" xfId="1613"/>
    <cellStyle name="20% - 强调文字颜色 3 5 2 2 2" xfId="1615"/>
    <cellStyle name="20% - 强调文字颜色 3 5 2 3" xfId="1617"/>
    <cellStyle name="20% - 强调文字颜色 3 5 2_2015财政决算公开" xfId="1618"/>
    <cellStyle name="20% - 强调文字颜色 3 5 3" xfId="1619"/>
    <cellStyle name="20% - 强调文字颜色 3 5 3 2" xfId="1620"/>
    <cellStyle name="20% - 强调文字颜色 3 5 4" xfId="1622"/>
    <cellStyle name="20% - 强调文字颜色 3 5_2015财政决算公开" xfId="526"/>
    <cellStyle name="20% - 强调文字颜色 3 6" xfId="695"/>
    <cellStyle name="20% - 强调文字颜色 3 6 2" xfId="701"/>
    <cellStyle name="20% - 强调文字颜色 3 6 2 2" xfId="1624"/>
    <cellStyle name="20% - 强调文字颜色 3 6 3" xfId="1625"/>
    <cellStyle name="20% - 强调文字颜色 3 6_2015财政决算公开" xfId="1627"/>
    <cellStyle name="20% - 强调文字颜色 3 7" xfId="709"/>
    <cellStyle name="20% - 强调文字颜色 3 7 2" xfId="714"/>
    <cellStyle name="20% - 强调文字颜色 3 8" xfId="259"/>
    <cellStyle name="20% - 强调文字颜色 3 9" xfId="907"/>
    <cellStyle name="20% - 强调文字颜色 4 2" xfId="1631"/>
    <cellStyle name="20% - 强调文字颜色 4 2 2" xfId="1633"/>
    <cellStyle name="20% - 强调文字颜色 4 2 2 2" xfId="1584"/>
    <cellStyle name="20% - 强调文字颜色 4 2 2 2 2" xfId="1586"/>
    <cellStyle name="20% - 强调文字颜色 4 2 2 2 2 2" xfId="848"/>
    <cellStyle name="20% - 强调文字颜色 4 2 2 2 3" xfId="1634"/>
    <cellStyle name="20% - 强调文字颜色 4 2 2 2_2015财政决算公开" xfId="1635"/>
    <cellStyle name="20% - 强调文字颜色 4 2 2 3" xfId="1588"/>
    <cellStyle name="20% - 强调文字颜色 4 2 2 3 2" xfId="1636"/>
    <cellStyle name="20% - 强调文字颜色 4 2 2 4" xfId="1637"/>
    <cellStyle name="20% - 强调文字颜色 4 2 2_2015财政决算公开" xfId="1638"/>
    <cellStyle name="20% - 强调文字颜色 4 2 3" xfId="1639"/>
    <cellStyle name="20% - 强调文字颜色 4 2 3 2" xfId="1605"/>
    <cellStyle name="20% - 强调文字颜色 4 2 3 2 2" xfId="1640"/>
    <cellStyle name="20% - 强调文字颜色 4 2 3 2 2 2" xfId="1217"/>
    <cellStyle name="20% - 强调文字颜色 4 2 3 2 3" xfId="1642"/>
    <cellStyle name="20% - 强调文字颜色 4 2 3 2_2015财政决算公开" xfId="1389"/>
    <cellStyle name="20% - 强调文字颜色 4 2 3 3" xfId="1643"/>
    <cellStyle name="20% - 强调文字颜色 4 2 3 3 2" xfId="1644"/>
    <cellStyle name="20% - 强调文字颜色 4 2 3 4" xfId="1645"/>
    <cellStyle name="20% - 强调文字颜色 4 2 3 5" xfId="1647"/>
    <cellStyle name="20% - 强调文字颜色 4 2 3_2015财政决算公开" xfId="1648"/>
    <cellStyle name="20% - 强调文字颜色 4 2 4" xfId="1649"/>
    <cellStyle name="20% - 强调文字颜色 4 2 4 2" xfId="1621"/>
    <cellStyle name="20% - 强调文字颜色 4 2 4 2 2" xfId="1650"/>
    <cellStyle name="20% - 强调文字颜色 4 2 4 3" xfId="1651"/>
    <cellStyle name="20% - 强调文字颜色 4 2 4 4" xfId="1652"/>
    <cellStyle name="20% - 强调文字颜色 4 2 4_2015财政决算公开" xfId="1655"/>
    <cellStyle name="20% - 强调文字颜色 4 2 5" xfId="1656"/>
    <cellStyle name="20% - 强调文字颜色 4 2 5 2" xfId="1658"/>
    <cellStyle name="20% - 强调文字颜色 4 2 6" xfId="1659"/>
    <cellStyle name="20% - 强调文字颜色 4 2 7" xfId="1661"/>
    <cellStyle name="20% - 强调文字颜色 4 2_2015财政决算公开" xfId="1665"/>
    <cellStyle name="20% - 强调文字颜色 4 3" xfId="1668"/>
    <cellStyle name="20% - 强调文字颜色 4 3 2" xfId="1669"/>
    <cellStyle name="20% - 强调文字颜色 4 3 2 2" xfId="1671"/>
    <cellStyle name="20% - 强调文字颜色 4 3 2 2 2" xfId="1674"/>
    <cellStyle name="20% - 强调文字颜色 4 3 2 2 2 2" xfId="1676"/>
    <cellStyle name="20% - 强调文字颜色 4 3 2 2 3" xfId="1677"/>
    <cellStyle name="20% - 强调文字颜色 4 3 2 2_2015财政决算公开" xfId="1678"/>
    <cellStyle name="20% - 强调文字颜色 4 3 2 3" xfId="1680"/>
    <cellStyle name="20% - 强调文字颜色 4 3 2 3 2" xfId="1442"/>
    <cellStyle name="20% - 强调文字颜色 4 3 2 4" xfId="1681"/>
    <cellStyle name="20% - 强调文字颜色 4 3 2_2015财政决算公开" xfId="123"/>
    <cellStyle name="20% - 强调文字颜色 4 3 3" xfId="1682"/>
    <cellStyle name="20% - 强调文字颜色 4 3 3 2" xfId="1684"/>
    <cellStyle name="20% - 强调文字颜色 4 3 3 2 2" xfId="1686"/>
    <cellStyle name="20% - 强调文字颜色 4 3 3 3" xfId="1687"/>
    <cellStyle name="20% - 强调文字颜色 4 3 3_2015财政决算公开" xfId="1690"/>
    <cellStyle name="20% - 强调文字颜色 4 3 4" xfId="1670"/>
    <cellStyle name="20% - 强调文字颜色 4 3 4 2" xfId="1673"/>
    <cellStyle name="20% - 强调文字颜色 4 3 5" xfId="1679"/>
    <cellStyle name="20% - 强调文字颜色 4 3_2015财政决算公开" xfId="1693"/>
    <cellStyle name="20% - 强调文字颜色 4 4" xfId="1174"/>
    <cellStyle name="20% - 强调文字颜色 4 4 2" xfId="1694"/>
    <cellStyle name="20% - 强调文字颜色 4 4 2 2" xfId="1696"/>
    <cellStyle name="20% - 强调文字颜色 4 4 2 2 2" xfId="1698"/>
    <cellStyle name="20% - 强调文字颜色 4 4 2 3" xfId="1700"/>
    <cellStyle name="20% - 强调文字颜色 4 4 2_2015财政决算公开" xfId="1701"/>
    <cellStyle name="20% - 强调文字颜色 4 4 3" xfId="1702"/>
    <cellStyle name="20% - 强调文字颜色 4 4 3 2" xfId="1704"/>
    <cellStyle name="20% - 强调文字颜色 4 4 4" xfId="1683"/>
    <cellStyle name="20% - 强调文字颜色 4 4_2015财政决算公开" xfId="1705"/>
    <cellStyle name="20% - 强调文字颜色 4 5" xfId="1707"/>
    <cellStyle name="20% - 强调文字颜色 4 5 2" xfId="1709"/>
    <cellStyle name="20% - 强调文字颜色 4 5 2 2" xfId="1711"/>
    <cellStyle name="20% - 强调文字颜色 4 5 2 2 2" xfId="1713"/>
    <cellStyle name="20% - 强调文字颜色 4 5 2 3" xfId="68"/>
    <cellStyle name="20% - 强调文字颜色 4 5 2_2015财政决算公开" xfId="1714"/>
    <cellStyle name="20% - 强调文字颜色 4 5 3" xfId="1715"/>
    <cellStyle name="20% - 强调文字颜色 4 5 3 2" xfId="1717"/>
    <cellStyle name="20% - 强调文字颜色 4 5 4" xfId="1672"/>
    <cellStyle name="20% - 强调文字颜色 4 5_2015财政决算公开" xfId="1719"/>
    <cellStyle name="20% - 强调文字颜色 4 6" xfId="910"/>
    <cellStyle name="20% - 强调文字颜色 4 6 2" xfId="449"/>
    <cellStyle name="20% - 强调文字颜色 4 6 2 2" xfId="1720"/>
    <cellStyle name="20% - 强调文字颜色 4 6 3" xfId="1721"/>
    <cellStyle name="20% - 强调文字颜色 4 6_2015财政决算公开" xfId="1723"/>
    <cellStyle name="20% - 强调文字颜色 4 7" xfId="1724"/>
    <cellStyle name="20% - 强调文字颜色 4 7 2" xfId="1725"/>
    <cellStyle name="20% - 强调文字颜色 4 8" xfId="1726"/>
    <cellStyle name="20% - 强调文字颜色 4 9" xfId="1727"/>
    <cellStyle name="20% - 强调文字颜色 5 2" xfId="1730"/>
    <cellStyle name="20% - 强调文字颜色 5 2 2" xfId="1732"/>
    <cellStyle name="20% - 强调文字颜色 5 2 2 2" xfId="1735"/>
    <cellStyle name="20% - 强调文字颜色 5 2 2 2 2" xfId="1739"/>
    <cellStyle name="20% - 强调文字颜色 5 2 2 2 2 2" xfId="445"/>
    <cellStyle name="20% - 强调文字颜色 5 2 2 2 3" xfId="1740"/>
    <cellStyle name="20% - 强调文字颜色 5 2 2 2_2015财政决算公开" xfId="1741"/>
    <cellStyle name="20% - 强调文字颜色 5 2 2 3" xfId="1745"/>
    <cellStyle name="20% - 强调文字颜色 5 2 2 3 2" xfId="1746"/>
    <cellStyle name="20% - 强调文字颜色 5 2 2 4" xfId="1748"/>
    <cellStyle name="20% - 强调文字颜色 5 2 2_2015财政决算公开" xfId="1749"/>
    <cellStyle name="20% - 强调文字颜色 5 2 3" xfId="1750"/>
    <cellStyle name="20% - 强调文字颜色 5 2 3 2" xfId="1752"/>
    <cellStyle name="20% - 强调文字颜色 5 2 3 2 2" xfId="554"/>
    <cellStyle name="20% - 强调文字颜色 5 2 3 3" xfId="1755"/>
    <cellStyle name="20% - 强调文字颜色 5 2 3_2015财政决算公开" xfId="1756"/>
    <cellStyle name="20% - 强调文字颜色 5 2 4" xfId="1757"/>
    <cellStyle name="20% - 强调文字颜色 5 2 4 2" xfId="1759"/>
    <cellStyle name="20% - 强调文字颜色 5 2 5" xfId="1760"/>
    <cellStyle name="20% - 强调文字颜色 5 2_2015财政决算公开" xfId="1761"/>
    <cellStyle name="20% - 强调文字颜色 5 3" xfId="1762"/>
    <cellStyle name="20% - 强调文字颜色 5 3 2" xfId="1764"/>
    <cellStyle name="20% - 强调文字颜色 5 3 2 2" xfId="1765"/>
    <cellStyle name="20% - 强调文字颜色 5 3 2 2 2" xfId="1766"/>
    <cellStyle name="20% - 强调文字颜色 5 3 2 2 2 2" xfId="1768"/>
    <cellStyle name="20% - 强调文字颜色 5 3 2 2 3" xfId="1769"/>
    <cellStyle name="20% - 强调文字颜色 5 3 2 2_2015财政决算公开" xfId="1771"/>
    <cellStyle name="20% - 强调文字颜色 5 3 2 3" xfId="1772"/>
    <cellStyle name="20% - 强调文字颜色 5 3 2 3 2" xfId="1773"/>
    <cellStyle name="20% - 强调文字颜色 5 3 2 4" xfId="1774"/>
    <cellStyle name="20% - 强调文字颜色 5 3 2_2015财政决算公开" xfId="1775"/>
    <cellStyle name="20% - 强调文字颜色 5 3 3" xfId="1776"/>
    <cellStyle name="20% - 强调文字颜色 5 3 3 2" xfId="1777"/>
    <cellStyle name="20% - 强调文字颜色 5 3 3 2 2" xfId="1778"/>
    <cellStyle name="20% - 强调文字颜色 5 3 3 3" xfId="1779"/>
    <cellStyle name="20% - 强调文字颜色 5 3 3_2015财政决算公开" xfId="317"/>
    <cellStyle name="20% - 强调文字颜色 5 3 4" xfId="1695"/>
    <cellStyle name="20% - 强调文字颜色 5 3 4 2" xfId="1697"/>
    <cellStyle name="20% - 强调文字颜色 5 3 5" xfId="1699"/>
    <cellStyle name="20% - 强调文字颜色 5 3_2015财政决算公开" xfId="1782"/>
    <cellStyle name="20% - 强调文字颜色 5 4" xfId="1783"/>
    <cellStyle name="20% - 强调文字颜色 5 4 2" xfId="1784"/>
    <cellStyle name="20% - 强调文字颜色 5 4 2 2" xfId="1785"/>
    <cellStyle name="20% - 强调文字颜色 5 4 2 2 2" xfId="1787"/>
    <cellStyle name="20% - 强调文字颜色 5 4 2 3" xfId="1788"/>
    <cellStyle name="20% - 强调文字颜色 5 4 2_2015财政决算公开" xfId="1789"/>
    <cellStyle name="20% - 强调文字颜色 5 4 3" xfId="1790"/>
    <cellStyle name="20% - 强调文字颜色 5 4 3 2" xfId="1791"/>
    <cellStyle name="20% - 强调文字颜色 5 4 4" xfId="1703"/>
    <cellStyle name="20% - 强调文字颜色 5 4_2015财政决算公开" xfId="1153"/>
    <cellStyle name="20% - 强调文字颜色 5 5" xfId="1793"/>
    <cellStyle name="20% - 强调文字颜色 5 5 2" xfId="1794"/>
    <cellStyle name="20% - 强调文字颜色 5 5 2 2" xfId="1795"/>
    <cellStyle name="20% - 强调文字颜色 5 5 2 2 2" xfId="94"/>
    <cellStyle name="20% - 强调文字颜色 5 5 2 3" xfId="1796"/>
    <cellStyle name="20% - 强调文字颜色 5 5 2_2015财政决算公开" xfId="1797"/>
    <cellStyle name="20% - 强调文字颜色 5 5 3" xfId="1798"/>
    <cellStyle name="20% - 强调文字颜色 5 5 3 2" xfId="1799"/>
    <cellStyle name="20% - 强调文字颜色 5 5 4" xfId="1685"/>
    <cellStyle name="20% - 强调文字颜色 5 5_2015财政决算公开" xfId="1800"/>
    <cellStyle name="20% - 强调文字颜色 5 6" xfId="913"/>
    <cellStyle name="20% - 强调文字颜色 5 6 2" xfId="1803"/>
    <cellStyle name="20% - 强调文字颜色 5 6 2 2" xfId="1805"/>
    <cellStyle name="20% - 强调文字颜色 5 6 3" xfId="611"/>
    <cellStyle name="20% - 强调文字颜色 5 6_2015财政决算公开" xfId="1806"/>
    <cellStyle name="20% - 强调文字颜色 5 7" xfId="1809"/>
    <cellStyle name="20% - 强调文字颜色 5 7 2" xfId="1810"/>
    <cellStyle name="20% - 强调文字颜色 5 8" xfId="1812"/>
    <cellStyle name="20% - 强调文字颜色 6 2" xfId="1814"/>
    <cellStyle name="20% - 强调文字颜色 6 2 2" xfId="1815"/>
    <cellStyle name="20% - 强调文字颜色 6 2 2 2" xfId="1801"/>
    <cellStyle name="20% - 强调文字颜色 6 2 2 2 2" xfId="1816"/>
    <cellStyle name="20% - 强调文字颜色 6 2 2 2 2 2" xfId="1818"/>
    <cellStyle name="20% - 强调文字颜色 6 2 2 2 3" xfId="1820"/>
    <cellStyle name="20% - 强调文字颜色 6 2 2 2_2015财政决算公开" xfId="1811"/>
    <cellStyle name="20% - 强调文字颜色 6 2 2 3" xfId="1821"/>
    <cellStyle name="20% - 强调文字颜色 6 2 2 3 2" xfId="905"/>
    <cellStyle name="20% - 强调文字颜色 6 2 2 4" xfId="1822"/>
    <cellStyle name="20% - 强调文字颜色 6 2 2_2015财政决算公开" xfId="1541"/>
    <cellStyle name="20% - 强调文字颜色 6 2 3" xfId="1823"/>
    <cellStyle name="20% - 强调文字颜色 6 2 3 2" xfId="1824"/>
    <cellStyle name="20% - 强调文字颜色 6 2 3 2 2" xfId="1825"/>
    <cellStyle name="20% - 强调文字颜色 6 2 3 3" xfId="1826"/>
    <cellStyle name="20% - 强调文字颜色 6 2 3_2015财政决算公开" xfId="962"/>
    <cellStyle name="20% - 强调文字颜色 6 2 4" xfId="1827"/>
    <cellStyle name="20% - 强调文字颜色 6 2 4 2" xfId="1828"/>
    <cellStyle name="20% - 强调文字颜色 6 2 5" xfId="1829"/>
    <cellStyle name="20% - 强调文字颜色 6 2_2015财政决算公开" xfId="1830"/>
    <cellStyle name="20% - 强调文字颜色 6 3" xfId="1831"/>
    <cellStyle name="20% - 强调文字颜色 6 3 2" xfId="1833"/>
    <cellStyle name="20% - 强调文字颜色 6 3 2 2" xfId="1834"/>
    <cellStyle name="20% - 强调文字颜色 6 3 2 2 2" xfId="1835"/>
    <cellStyle name="20% - 强调文字颜色 6 3 2 2 2 2" xfId="1436"/>
    <cellStyle name="20% - 强调文字颜色 6 3 2 2 3" xfId="1836"/>
    <cellStyle name="20% - 强调文字颜色 6 3 2 2_2015财政决算公开" xfId="1837"/>
    <cellStyle name="20% - 强调文字颜色 6 3 2 3" xfId="1838"/>
    <cellStyle name="20% - 强调文字颜色 6 3 2 3 2" xfId="1196"/>
    <cellStyle name="20% - 强调文字颜色 6 3 2 4" xfId="1840"/>
    <cellStyle name="20% - 强调文字颜色 6 3 2_2015财政决算公开" xfId="1841"/>
    <cellStyle name="20% - 强调文字颜色 6 3 3" xfId="1842"/>
    <cellStyle name="20% - 强调文字颜色 6 3 3 2" xfId="1844"/>
    <cellStyle name="20% - 强调文字颜色 6 3 3 2 2" xfId="1846"/>
    <cellStyle name="20% - 强调文字颜色 6 3 3 3" xfId="1847"/>
    <cellStyle name="20% - 强调文字颜色 6 3 3_2015财政决算公开" xfId="1850"/>
    <cellStyle name="20% - 强调文字颜色 6 3 4" xfId="1710"/>
    <cellStyle name="20% - 强调文字颜色 6 3 4 2" xfId="1712"/>
    <cellStyle name="20% - 强调文字颜色 6 3 5" xfId="67"/>
    <cellStyle name="20% - 强调文字颜色 6 3_2015财政决算公开" xfId="1851"/>
    <cellStyle name="20% - 强调文字颜色 6 4" xfId="1852"/>
    <cellStyle name="20% - 强调文字颜色 6 4 2" xfId="1853"/>
    <cellStyle name="20% - 强调文字颜色 6 4 2 2" xfId="27"/>
    <cellStyle name="20% - 强调文字颜色 6 4 2 2 2" xfId="1854"/>
    <cellStyle name="20% - 强调文字颜色 6 4 2 3" xfId="1856"/>
    <cellStyle name="20% - 强调文字颜色 6 4 2_2015财政决算公开" xfId="1857"/>
    <cellStyle name="20% - 强调文字颜色 6 4 3" xfId="1858"/>
    <cellStyle name="20% - 强调文字颜色 6 4 3 2" xfId="1859"/>
    <cellStyle name="20% - 强调文字颜色 6 4 4" xfId="1716"/>
    <cellStyle name="20% - 强调文字颜色 6 4_2015财政决算公开" xfId="1860"/>
    <cellStyle name="20% - 强调文字颜色 6 5" xfId="1861"/>
    <cellStyle name="20% - 强调文字颜色 6 5 2" xfId="1862"/>
    <cellStyle name="20% - 强调文字颜色 6 5 2 2" xfId="1863"/>
    <cellStyle name="20% - 强调文字颜色 6 5 2 2 2" xfId="1864"/>
    <cellStyle name="20% - 强调文字颜色 6 5 2 3" xfId="1865"/>
    <cellStyle name="20% - 强调文字颜色 6 5 2_2015财政决算公开" xfId="1867"/>
    <cellStyle name="20% - 强调文字颜色 6 5 3" xfId="1868"/>
    <cellStyle name="20% - 强调文字颜色 6 5 3 2" xfId="1869"/>
    <cellStyle name="20% - 强调文字颜色 6 5 4" xfId="1675"/>
    <cellStyle name="20% - 强调文字颜色 6 5_2015财政决算公开" xfId="1479"/>
    <cellStyle name="20% - 强调文字颜色 6 6" xfId="918"/>
    <cellStyle name="20% - 强调文字颜色 6 6 2" xfId="1870"/>
    <cellStyle name="20% - 强调文字颜色 6 6 2 2" xfId="1871"/>
    <cellStyle name="20% - 强调文字颜色 6 6 3" xfId="1490"/>
    <cellStyle name="20% - 强调文字颜色 6 6_2015财政决算公开" xfId="1839"/>
    <cellStyle name="20% - 强调文字颜色 6 7" xfId="1872"/>
    <cellStyle name="20% - 强调文字颜色 6 7 2" xfId="1874"/>
    <cellStyle name="20% - 强调文字颜色 6 8" xfId="1876"/>
    <cellStyle name="20% - 着色 1" xfId="1879"/>
    <cellStyle name="20% - 着色 1 2" xfId="1882"/>
    <cellStyle name="20% - 着色 2" xfId="1884"/>
    <cellStyle name="20% - 着色 2 2" xfId="1886"/>
    <cellStyle name="20% - 着色 3" xfId="1890"/>
    <cellStyle name="20% - 着色 3 2" xfId="1893"/>
    <cellStyle name="20% - 着色 4" xfId="1052"/>
    <cellStyle name="20% - 着色 4 2" xfId="1895"/>
    <cellStyle name="20% - 着色 5" xfId="1312"/>
    <cellStyle name="20% - 着色 5 2" xfId="1898"/>
    <cellStyle name="20% - 着色 6" xfId="1900"/>
    <cellStyle name="20% - 着色 6 2" xfId="1901"/>
    <cellStyle name="40% - 强调文字颜色 1 2" xfId="1902"/>
    <cellStyle name="40% - 强调文字颜色 1 2 2" xfId="1905"/>
    <cellStyle name="40% - 强调文字颜色 1 2 2 2" xfId="1907"/>
    <cellStyle name="40% - 强调文字颜色 1 2 2 2 2" xfId="1909"/>
    <cellStyle name="40% - 强调文字颜色 1 2 2 2 2 2" xfId="1913"/>
    <cellStyle name="40% - 强调文字颜色 1 2 2 2 3" xfId="1915"/>
    <cellStyle name="40% - 强调文字颜色 1 2 2 2_2015财政决算公开" xfId="1917"/>
    <cellStyle name="40% - 强调文字颜色 1 2 2 3" xfId="1918"/>
    <cellStyle name="40% - 强调文字颜色 1 2 2 3 2" xfId="1920"/>
    <cellStyle name="40% - 强调文字颜色 1 2 2 4" xfId="1921"/>
    <cellStyle name="40% - 强调文字颜色 1 2 2_2015财政决算公开" xfId="1922"/>
    <cellStyle name="40% - 强调文字颜色 1 2 3" xfId="1924"/>
    <cellStyle name="40% - 强调文字颜色 1 2 3 2" xfId="1926"/>
    <cellStyle name="40% - 强调文字颜色 1 2 3 2 2" xfId="1927"/>
    <cellStyle name="40% - 强调文字颜色 1 2 3 2 2 2" xfId="1929"/>
    <cellStyle name="40% - 强调文字颜色 1 2 3 2 3" xfId="1930"/>
    <cellStyle name="40% - 强调文字颜色 1 2 3 2_2015财政决算公开" xfId="1931"/>
    <cellStyle name="40% - 强调文字颜色 1 2 3 3" xfId="1932"/>
    <cellStyle name="40% - 强调文字颜色 1 2 3 3 2" xfId="327"/>
    <cellStyle name="40% - 强调文字颜色 1 2 3 4" xfId="1933"/>
    <cellStyle name="40% - 强调文字颜色 1 2 3 5" xfId="1736"/>
    <cellStyle name="40% - 强调文字颜色 1 2 3_2015财政决算公开" xfId="1934"/>
    <cellStyle name="40% - 强调文字颜色 1 2 4" xfId="1936"/>
    <cellStyle name="40% - 强调文字颜色 1 2 4 2" xfId="1937"/>
    <cellStyle name="40% - 强调文字颜色 1 2 4 2 2" xfId="1938"/>
    <cellStyle name="40% - 强调文字颜色 1 2 4 3" xfId="1939"/>
    <cellStyle name="40% - 强调文字颜色 1 2 4 4" xfId="1941"/>
    <cellStyle name="40% - 强调文字颜色 1 2 4_2015财政决算公开" xfId="1943"/>
    <cellStyle name="40% - 强调文字颜色 1 2 5" xfId="1944"/>
    <cellStyle name="40% - 强调文字颜色 1 2 5 2" xfId="1945"/>
    <cellStyle name="40% - 强调文字颜色 1 2 6" xfId="1469"/>
    <cellStyle name="40% - 强调文字颜色 1 2 7" xfId="1946"/>
    <cellStyle name="40% - 强调文字颜色 1 2_2015财政决算公开" xfId="1947"/>
    <cellStyle name="40% - 强调文字颜色 1 3" xfId="1949"/>
    <cellStyle name="40% - 强调文字颜色 1 3 2" xfId="1951"/>
    <cellStyle name="40% - 强调文字颜色 1 3 2 2" xfId="1953"/>
    <cellStyle name="40% - 强调文字颜色 1 3 2 2 2" xfId="1954"/>
    <cellStyle name="40% - 强调文字颜色 1 3 2 2 2 2" xfId="1955"/>
    <cellStyle name="40% - 强调文字颜色 1 3 2 2 3" xfId="1956"/>
    <cellStyle name="40% - 强调文字颜色 1 3 2 2_2015财政决算公开" xfId="1957"/>
    <cellStyle name="40% - 强调文字颜色 1 3 2 3" xfId="1866"/>
    <cellStyle name="40% - 强调文字颜色 1 3 2 3 2" xfId="1958"/>
    <cellStyle name="40% - 强调文字颜色 1 3 2 4" xfId="1959"/>
    <cellStyle name="40% - 强调文字颜色 1 3 2_2015财政决算公开" xfId="1960"/>
    <cellStyle name="40% - 强调文字颜色 1 3 3" xfId="1962"/>
    <cellStyle name="40% - 强调文字颜色 1 3 3 2" xfId="1963"/>
    <cellStyle name="40% - 强调文字颜色 1 3 3 2 2" xfId="1964"/>
    <cellStyle name="40% - 强调文字颜色 1 3 3 3" xfId="1965"/>
    <cellStyle name="40% - 强调文字颜色 1 3 3_2015财政决算公开" xfId="1966"/>
    <cellStyle name="40% - 强调文字颜色 1 3 4" xfId="1967"/>
    <cellStyle name="40% - 强调文字颜色 1 3 4 2" xfId="1968"/>
    <cellStyle name="40% - 强调文字颜色 1 3 5" xfId="1971"/>
    <cellStyle name="40% - 强调文字颜色 1 3_2015财政决算公开" xfId="1973"/>
    <cellStyle name="40% - 强调文字颜色 1 4" xfId="1976"/>
    <cellStyle name="40% - 强调文字颜色 1 4 2" xfId="1978"/>
    <cellStyle name="40% - 强调文字颜色 1 4 2 2" xfId="1979"/>
    <cellStyle name="40% - 强调文字颜色 1 4 2 2 2" xfId="1980"/>
    <cellStyle name="40% - 强调文字颜色 1 4 2 3" xfId="1981"/>
    <cellStyle name="40% - 强调文字颜色 1 4 2_2015财政决算公开" xfId="1982"/>
    <cellStyle name="40% - 强调文字颜色 1 4 3" xfId="1983"/>
    <cellStyle name="40% - 强调文字颜色 1 4 3 2" xfId="1984"/>
    <cellStyle name="40% - 强调文字颜色 1 4 4" xfId="628"/>
    <cellStyle name="40% - 强调文字颜色 1 4_2015财政决算公开" xfId="1083"/>
    <cellStyle name="40% - 强调文字颜色 1 5" xfId="1987"/>
    <cellStyle name="40% - 强调文字颜色 1 5 2" xfId="1989"/>
    <cellStyle name="40% - 强调文字颜色 1 5 2 2" xfId="1991"/>
    <cellStyle name="40% - 强调文字颜色 1 5 2 2 2" xfId="1992"/>
    <cellStyle name="40% - 强调文字颜色 1 5 2 3" xfId="1993"/>
    <cellStyle name="40% - 强调文字颜色 1 5 2_2015财政决算公开" xfId="1995"/>
    <cellStyle name="40% - 强调文字颜色 1 5 3" xfId="1340"/>
    <cellStyle name="40% - 强调文字颜色 1 5 3 2" xfId="1996"/>
    <cellStyle name="40% - 强调文字颜色 1 5 4" xfId="1997"/>
    <cellStyle name="40% - 强调文字颜色 1 5_2015财政决算公开" xfId="1999"/>
    <cellStyle name="40% - 强调文字颜色 1 6" xfId="2002"/>
    <cellStyle name="40% - 强调文字颜色 1 6 2" xfId="2004"/>
    <cellStyle name="40% - 强调文字颜色 1 6 2 2" xfId="2006"/>
    <cellStyle name="40% - 强调文字颜色 1 6 3" xfId="2007"/>
    <cellStyle name="40% - 强调文字颜色 1 6_2015财政决算公开" xfId="23"/>
    <cellStyle name="40% - 强调文字颜色 1 7" xfId="2008"/>
    <cellStyle name="40% - 强调文字颜色 1 7 2" xfId="828"/>
    <cellStyle name="40% - 强调文字颜色 1 8" xfId="2010"/>
    <cellStyle name="40% - 强调文字颜色 1 9" xfId="2011"/>
    <cellStyle name="40% - 强调文字颜色 2 2" xfId="2012"/>
    <cellStyle name="40% - 强调文字颜色 2 2 2" xfId="2016"/>
    <cellStyle name="40% - 强调文字颜色 2 2 2 2" xfId="2020"/>
    <cellStyle name="40% - 强调文字颜色 2 2 2 2 2" xfId="2023"/>
    <cellStyle name="40% - 强调文字颜色 2 2 2 2 2 2" xfId="2025"/>
    <cellStyle name="40% - 强调文字颜色 2 2 2 2 3" xfId="2027"/>
    <cellStyle name="40% - 强调文字颜色 2 2 2 2_2015财政决算公开" xfId="2028"/>
    <cellStyle name="40% - 强调文字颜色 2 2 2 3" xfId="2031"/>
    <cellStyle name="40% - 强调文字颜色 2 2 2 3 2" xfId="2033"/>
    <cellStyle name="40% - 强调文字颜色 2 2 2 4" xfId="2035"/>
    <cellStyle name="40% - 强调文字颜色 2 2 2_2015财政决算公开" xfId="1335"/>
    <cellStyle name="40% - 强调文字颜色 2 2 3" xfId="2037"/>
    <cellStyle name="40% - 强调文字颜色 2 2 3 2" xfId="2039"/>
    <cellStyle name="40% - 强调文字颜色 2 2 3 2 2" xfId="8"/>
    <cellStyle name="40% - 强调文字颜色 2 2 3 3" xfId="2040"/>
    <cellStyle name="40% - 强调文字颜色 2 2 3_2015财政决算公开" xfId="2043"/>
    <cellStyle name="40% - 强调文字颜色 2 2 4" xfId="2045"/>
    <cellStyle name="40% - 强调文字颜色 2 2 4 2" xfId="2046"/>
    <cellStyle name="40% - 强调文字颜色 2 2 5" xfId="2047"/>
    <cellStyle name="40% - 强调文字颜色 2 2_2015财政决算公开" xfId="538"/>
    <cellStyle name="40% - 强调文字颜色 2 3" xfId="2048"/>
    <cellStyle name="40% - 强调文字颜色 2 3 2" xfId="2049"/>
    <cellStyle name="40% - 强调文字颜色 2 3 2 2" xfId="2050"/>
    <cellStyle name="40% - 强调文字颜色 2 3 2 2 2" xfId="2051"/>
    <cellStyle name="40% - 强调文字颜色 2 3 2 2 2 2" xfId="2055"/>
    <cellStyle name="40% - 强调文字颜色 2 3 2 2 3" xfId="483"/>
    <cellStyle name="40% - 强调文字颜色 2 3 2 2_2015财政决算公开" xfId="2059"/>
    <cellStyle name="40% - 强调文字颜色 2 3 2 3" xfId="2060"/>
    <cellStyle name="40% - 强调文字颜色 2 3 2 3 2" xfId="2063"/>
    <cellStyle name="40% - 强调文字颜色 2 3 2 4" xfId="2065"/>
    <cellStyle name="40% - 强调文字颜色 2 3 2_2015财政决算公开" xfId="2069"/>
    <cellStyle name="40% - 强调文字颜色 2 3 3" xfId="2070"/>
    <cellStyle name="40% - 强调文字颜色 2 3 3 2" xfId="2071"/>
    <cellStyle name="40% - 强调文字颜色 2 3 3 2 2" xfId="2072"/>
    <cellStyle name="40% - 强调文字颜色 2 3 3 3" xfId="2073"/>
    <cellStyle name="40% - 强调文字颜色 2 3 3_2015财政决算公开" xfId="2074"/>
    <cellStyle name="40% - 强调文字颜色 2 3 4" xfId="2076"/>
    <cellStyle name="40% - 强调文字颜色 2 3 4 2" xfId="2078"/>
    <cellStyle name="40% - 强调文字颜色 2 3 5" xfId="2079"/>
    <cellStyle name="40% - 强调文字颜色 2 3_2015财政决算公开" xfId="2077"/>
    <cellStyle name="40% - 强调文字颜色 2 4" xfId="2080"/>
    <cellStyle name="40% - 强调文字颜色 2 4 2" xfId="2081"/>
    <cellStyle name="40% - 强调文字颜色 2 4 2 2" xfId="2082"/>
    <cellStyle name="40% - 强调文字颜色 2 4 2 2 2" xfId="2084"/>
    <cellStyle name="40% - 强调文字颜色 2 4 2 3" xfId="2085"/>
    <cellStyle name="40% - 强调文字颜色 2 4 2_2015财政决算公开" xfId="2086"/>
    <cellStyle name="40% - 强调文字颜色 2 4 3" xfId="2087"/>
    <cellStyle name="40% - 强调文字颜色 2 4 3 2" xfId="2088"/>
    <cellStyle name="40% - 强调文字颜色 2 4 4" xfId="2089"/>
    <cellStyle name="40% - 强调文字颜色 2 4_2015财政决算公开" xfId="2090"/>
    <cellStyle name="40% - 强调文字颜色 2 5" xfId="2091"/>
    <cellStyle name="40% - 强调文字颜色 2 5 2" xfId="2093"/>
    <cellStyle name="40% - 强调文字颜色 2 5 2 2" xfId="18"/>
    <cellStyle name="40% - 强调文字颜色 2 5 2 2 2" xfId="2095"/>
    <cellStyle name="40% - 强调文字颜色 2 5 2 3" xfId="2097"/>
    <cellStyle name="40% - 强调文字颜色 2 5 2_2015财政决算公开" xfId="167"/>
    <cellStyle name="40% - 强调文字颜色 2 5 3" xfId="2098"/>
    <cellStyle name="40% - 强调文字颜色 2 5 3 2" xfId="2099"/>
    <cellStyle name="40% - 强调文字颜色 2 5 4" xfId="2100"/>
    <cellStyle name="40% - 强调文字颜色 2 5_2015财政决算公开" xfId="2102"/>
    <cellStyle name="40% - 强调文字颜色 2 6" xfId="2103"/>
    <cellStyle name="40% - 强调文字颜色 2 6 2" xfId="2105"/>
    <cellStyle name="40% - 强调文字颜色 2 6 2 2" xfId="2108"/>
    <cellStyle name="40% - 强调文字颜色 2 6 3" xfId="2109"/>
    <cellStyle name="40% - 强调文字颜色 2 6_2015财政决算公开" xfId="2110"/>
    <cellStyle name="40% - 强调文字颜色 2 7" xfId="1733"/>
    <cellStyle name="40% - 强调文字颜色 2 7 2" xfId="1737"/>
    <cellStyle name="40% - 强调文字颜色 2 8" xfId="1743"/>
    <cellStyle name="40% - 强调文字颜色 3 2" xfId="2113"/>
    <cellStyle name="40% - 强调文字颜色 3 2 2" xfId="2116"/>
    <cellStyle name="40% - 强调文字颜色 3 2 2 2" xfId="2117"/>
    <cellStyle name="40% - 强调文字颜色 3 2 2 2 2" xfId="2120"/>
    <cellStyle name="40% - 强调文字颜色 3 2 2 2 2 2" xfId="2121"/>
    <cellStyle name="40% - 强调文字颜色 3 2 2 2 3" xfId="2123"/>
    <cellStyle name="40% - 强调文字颜色 3 2 2 2_2015财政决算公开" xfId="2124"/>
    <cellStyle name="40% - 强调文字颜色 3 2 2 3" xfId="2127"/>
    <cellStyle name="40% - 强调文字颜色 3 2 2 3 2" xfId="2129"/>
    <cellStyle name="40% - 强调文字颜色 3 2 2 4" xfId="2130"/>
    <cellStyle name="40% - 强调文字颜色 3 2 2_2015财政决算公开" xfId="2132"/>
    <cellStyle name="40% - 强调文字颜色 3 2 3" xfId="2133"/>
    <cellStyle name="40% - 强调文字颜色 3 2 3 2" xfId="2135"/>
    <cellStyle name="40% - 强调文字颜色 3 2 3 2 2" xfId="2137"/>
    <cellStyle name="40% - 强调文字颜色 3 2 3 2 2 2" xfId="2139"/>
    <cellStyle name="40% - 强调文字颜色 3 2 3 2 3" xfId="2140"/>
    <cellStyle name="40% - 强调文字颜色 3 2 3 2_2015财政决算公开" xfId="2141"/>
    <cellStyle name="40% - 强调文字颜色 3 2 3 3" xfId="2143"/>
    <cellStyle name="40% - 强调文字颜色 3 2 3 3 2" xfId="2146"/>
    <cellStyle name="40% - 强调文字颜色 3 2 3 4" xfId="2147"/>
    <cellStyle name="40% - 强调文字颜色 3 2 3 5" xfId="1786"/>
    <cellStyle name="40% - 强调文字颜色 3 2 3_2015财政决算公开" xfId="2148"/>
    <cellStyle name="40% - 强调文字颜色 3 2 4" xfId="2149"/>
    <cellStyle name="40% - 强调文字颜色 3 2 4 2" xfId="2150"/>
    <cellStyle name="40% - 强调文字颜色 3 2 4 2 2" xfId="2152"/>
    <cellStyle name="40% - 强调文字颜色 3 2 4 3" xfId="2153"/>
    <cellStyle name="40% - 强调文字颜色 3 2 4 4" xfId="2155"/>
    <cellStyle name="40% - 强调文字颜色 3 2 4_2015财政决算公开" xfId="2157"/>
    <cellStyle name="40% - 强调文字颜色 3 2 5" xfId="2158"/>
    <cellStyle name="40% - 强调文字颜色 3 2 5 2" xfId="2160"/>
    <cellStyle name="40% - 强调文字颜色 3 2 6" xfId="2161"/>
    <cellStyle name="40% - 强调文字颜色 3 2 7" xfId="1401"/>
    <cellStyle name="40% - 强调文字颜色 3 2_2015财政决算公开" xfId="2162"/>
    <cellStyle name="40% - 强调文字颜色 3 3" xfId="2163"/>
    <cellStyle name="40% - 强调文字颜色 3 3 2" xfId="2166"/>
    <cellStyle name="40% - 强调文字颜色 3 3 2 2" xfId="2169"/>
    <cellStyle name="40% - 强调文字颜色 3 3 2 2 2" xfId="2171"/>
    <cellStyle name="40% - 强调文字颜色 3 3 2 2 2 2" xfId="2173"/>
    <cellStyle name="40% - 强调文字颜色 3 3 2 2 3" xfId="2174"/>
    <cellStyle name="40% - 强调文字颜色 3 3 2 2_2015财政决算公开" xfId="2083"/>
    <cellStyle name="40% - 强调文字颜色 3 3 2 3" xfId="2178"/>
    <cellStyle name="40% - 强调文字颜色 3 3 2 3 2" xfId="2179"/>
    <cellStyle name="40% - 强调文字颜色 3 3 2 4" xfId="2180"/>
    <cellStyle name="40% - 强调文字颜色 3 3 2_2015财政决算公开" xfId="1433"/>
    <cellStyle name="40% - 强调文字颜色 3 3 3" xfId="2183"/>
    <cellStyle name="40% - 强调文字颜色 3 3 3 2" xfId="15"/>
    <cellStyle name="40% - 强调文字颜色 3 3 3 2 2" xfId="2112"/>
    <cellStyle name="40% - 强调文字颜色 3 3 3 3" xfId="97"/>
    <cellStyle name="40% - 强调文字颜色 3 3 3_2015财政决算公开" xfId="2185"/>
    <cellStyle name="40% - 强调文字颜色 3 3 4" xfId="2188"/>
    <cellStyle name="40% - 强调文字颜色 3 3 4 2" xfId="2191"/>
    <cellStyle name="40% - 强调文字颜色 3 3 5" xfId="2194"/>
    <cellStyle name="40% - 强调文字颜色 3 3_2015财政决算公开" xfId="2195"/>
    <cellStyle name="40% - 强调文字颜色 3 4" xfId="2196"/>
    <cellStyle name="40% - 强调文字颜色 3 4 2" xfId="2198"/>
    <cellStyle name="40% - 强调文字颜色 3 4 2 2" xfId="1873"/>
    <cellStyle name="40% - 强调文字颜色 3 4 2 2 2" xfId="1875"/>
    <cellStyle name="40% - 强调文字颜色 3 4 2 3" xfId="1877"/>
    <cellStyle name="40% - 强调文字颜色 3 4 2_2015财政决算公开" xfId="2199"/>
    <cellStyle name="40% - 强调文字颜色 3 4 3" xfId="2201"/>
    <cellStyle name="40% - 强调文字颜色 3 4 3 2" xfId="2202"/>
    <cellStyle name="40% - 强调文字颜色 3 4 4" xfId="2119"/>
    <cellStyle name="40% - 强调文字颜色 3 4_2015财政决算公开" xfId="2203"/>
    <cellStyle name="40% - 强调文字颜色 3 5" xfId="2204"/>
    <cellStyle name="40% - 强调文字颜色 3 5 2" xfId="2206"/>
    <cellStyle name="40% - 强调文字颜色 3 5 2 2" xfId="2207"/>
    <cellStyle name="40% - 强调文字颜色 3 5 2 2 2" xfId="2208"/>
    <cellStyle name="40% - 强调文字颜色 3 5 2 3" xfId="2210"/>
    <cellStyle name="40% - 强调文字颜色 3 5 2_2015财政决算公开" xfId="2211"/>
    <cellStyle name="40% - 强调文字颜色 3 5 3" xfId="2212"/>
    <cellStyle name="40% - 强调文字颜色 3 5 3 2" xfId="2214"/>
    <cellStyle name="40% - 强调文字颜色 3 5 4" xfId="2128"/>
    <cellStyle name="40% - 强调文字颜色 3 5_2015财政决算公开" xfId="2217"/>
    <cellStyle name="40% - 强调文字颜色 3 6" xfId="2218"/>
    <cellStyle name="40% - 强调文字颜色 3 6 2" xfId="2219"/>
    <cellStyle name="40% - 强调文字颜色 3 6 2 2" xfId="2220"/>
    <cellStyle name="40% - 强调文字颜色 3 6 3" xfId="657"/>
    <cellStyle name="40% - 强调文字颜色 3 6_2015财政决算公开" xfId="1377"/>
    <cellStyle name="40% - 强调文字颜色 3 7" xfId="1751"/>
    <cellStyle name="40% - 强调文字颜色 3 7 2" xfId="553"/>
    <cellStyle name="40% - 强调文字颜色 3 8" xfId="1754"/>
    <cellStyle name="40% - 强调文字颜色 3 9" xfId="2221"/>
    <cellStyle name="40% - 强调文字颜色 4 2" xfId="2222"/>
    <cellStyle name="40% - 强调文字颜色 4 2 2" xfId="2224"/>
    <cellStyle name="40% - 强调文字颜色 4 2 2 2" xfId="2225"/>
    <cellStyle name="40% - 强调文字颜色 4 2 2 2 2" xfId="2228"/>
    <cellStyle name="40% - 强调文字颜色 4 2 2 2 2 2" xfId="2230"/>
    <cellStyle name="40% - 强调文字颜色 4 2 2 2 3" xfId="2232"/>
    <cellStyle name="40% - 强调文字颜色 4 2 2 2_2015财政决算公开" xfId="592"/>
    <cellStyle name="40% - 强调文字颜色 4 2 2 3" xfId="2234"/>
    <cellStyle name="40% - 强调文字颜色 4 2 2 3 2" xfId="2235"/>
    <cellStyle name="40% - 强调文字颜色 4 2 2 4" xfId="2236"/>
    <cellStyle name="40% - 强调文字颜色 4 2 2_2015财政决算公开" xfId="2237"/>
    <cellStyle name="40% - 强调文字颜色 4 2 3" xfId="2238"/>
    <cellStyle name="40% - 强调文字颜色 4 2 3 2" xfId="76"/>
    <cellStyle name="40% - 强调文字颜色 4 2 3 2 2" xfId="2240"/>
    <cellStyle name="40% - 强调文字颜色 4 2 3 2 2 2" xfId="2242"/>
    <cellStyle name="40% - 强调文字颜色 4 2 3 2 3" xfId="2245"/>
    <cellStyle name="40% - 强调文字颜色 4 2 3 2_2015财政决算公开" xfId="2248"/>
    <cellStyle name="40% - 强调文字颜色 4 2 3 3" xfId="66"/>
    <cellStyle name="40% - 强调文字颜色 4 2 3 3 2" xfId="2250"/>
    <cellStyle name="40% - 强调文字颜色 4 2 3 4" xfId="90"/>
    <cellStyle name="40% - 强调文字颜色 4 2 3 5" xfId="93"/>
    <cellStyle name="40% - 强调文字颜色 4 2 3_2015财政决算公开" xfId="2251"/>
    <cellStyle name="40% - 强调文字颜色 4 2 4" xfId="2252"/>
    <cellStyle name="40% - 强调文字颜色 4 2 4 2" xfId="2254"/>
    <cellStyle name="40% - 强调文字颜色 4 2 4 2 2" xfId="2256"/>
    <cellStyle name="40% - 强调文字颜色 4 2 4 3" xfId="2258"/>
    <cellStyle name="40% - 强调文字颜色 4 2 4 4" xfId="2261"/>
    <cellStyle name="40% - 强调文字颜色 4 2 4_2015财政决算公开" xfId="1158"/>
    <cellStyle name="40% - 强调文字颜色 4 2 5" xfId="2262"/>
    <cellStyle name="40% - 强调文字颜色 4 2 5 2" xfId="2264"/>
    <cellStyle name="40% - 强调文字颜色 4 2 6" xfId="2266"/>
    <cellStyle name="40% - 强调文字颜色 4 2 7" xfId="1504"/>
    <cellStyle name="40% - 强调文字颜色 4 2_2015财政决算公开" xfId="2267"/>
    <cellStyle name="40% - 强调文字颜色 4 3" xfId="2268"/>
    <cellStyle name="40% - 强调文字颜色 4 3 2" xfId="2269"/>
    <cellStyle name="40% - 强调文字颜色 4 3 2 2" xfId="2270"/>
    <cellStyle name="40% - 强调文字颜色 4 3 2 2 2" xfId="2271"/>
    <cellStyle name="40% - 强调文字颜色 4 3 2 2 2 2" xfId="2272"/>
    <cellStyle name="40% - 强调文字颜色 4 3 2 2 3" xfId="2273"/>
    <cellStyle name="40% - 强调文字颜色 4 3 2 2_2015财政决算公开" xfId="2274"/>
    <cellStyle name="40% - 强调文字颜色 4 3 2 3" xfId="2276"/>
    <cellStyle name="40% - 强调文字颜色 4 3 2 3 2" xfId="2277"/>
    <cellStyle name="40% - 强调文字颜色 4 3 2 4" xfId="2279"/>
    <cellStyle name="40% - 强调文字颜色 4 3 2_2015财政决算公开" xfId="2280"/>
    <cellStyle name="40% - 强调文字颜色 4 3 3" xfId="2281"/>
    <cellStyle name="40% - 强调文字颜色 4 3 3 2" xfId="2283"/>
    <cellStyle name="40% - 强调文字颜色 4 3 3 2 2" xfId="2285"/>
    <cellStyle name="40% - 强调文字颜色 4 3 3 3" xfId="2287"/>
    <cellStyle name="40% - 强调文字颜色 4 3 3_2015财政决算公开" xfId="2289"/>
    <cellStyle name="40% - 强调文字颜色 4 3 4" xfId="2290"/>
    <cellStyle name="40% - 强调文字颜色 4 3 4 2" xfId="2292"/>
    <cellStyle name="40% - 强调文字颜色 4 3 5" xfId="2293"/>
    <cellStyle name="40% - 强调文字颜色 4 3_2015财政决算公开" xfId="2294"/>
    <cellStyle name="40% - 强调文字颜色 4 4" xfId="2296"/>
    <cellStyle name="40% - 强调文字颜色 4 4 2" xfId="2297"/>
    <cellStyle name="40% - 强调文字颜色 4 4 2 2" xfId="2298"/>
    <cellStyle name="40% - 强调文字颜色 4 4 2 2 2" xfId="1070"/>
    <cellStyle name="40% - 强调文字颜色 4 4 2 3" xfId="2299"/>
    <cellStyle name="40% - 强调文字颜色 4 4 2_2015财政决算公开" xfId="2300"/>
    <cellStyle name="40% - 强调文字颜色 4 4 3" xfId="2301"/>
    <cellStyle name="40% - 强调文字颜色 4 4 3 2" xfId="2303"/>
    <cellStyle name="40% - 强调文字颜色 4 4 4" xfId="2136"/>
    <cellStyle name="40% - 强调文字颜色 4 4_2015财政决算公开" xfId="2305"/>
    <cellStyle name="40% - 强调文字颜色 4 5" xfId="2306"/>
    <cellStyle name="40% - 强调文字颜色 4 5 2" xfId="2308"/>
    <cellStyle name="40% - 强调文字颜色 4 5 2 2" xfId="2309"/>
    <cellStyle name="40% - 强调文字颜色 4 5 2 2 2" xfId="2311"/>
    <cellStyle name="40% - 强调文字颜色 4 5 2 3" xfId="2313"/>
    <cellStyle name="40% - 强调文字颜色 4 5 2_2015财政决算公开" xfId="545"/>
    <cellStyle name="40% - 强调文字颜色 4 5 3" xfId="836"/>
    <cellStyle name="40% - 强调文字颜色 4 5 3 2" xfId="1662"/>
    <cellStyle name="40% - 强调文字颜色 4 5 4" xfId="2145"/>
    <cellStyle name="40% - 强调文字颜色 4 5_2015财政决算公开" xfId="2314"/>
    <cellStyle name="40% - 强调文字颜色 4 6" xfId="2316"/>
    <cellStyle name="40% - 强调文字颜色 4 6 2" xfId="2317"/>
    <cellStyle name="40% - 强调文字颜色 4 6 2 2" xfId="2319"/>
    <cellStyle name="40% - 强调文字颜色 4 6 3" xfId="737"/>
    <cellStyle name="40% - 强调文字颜色 4 6_2015财政决算公开" xfId="2320"/>
    <cellStyle name="40% - 强调文字颜色 4 7" xfId="1758"/>
    <cellStyle name="40% - 强调文字颜色 4 7 2" xfId="2321"/>
    <cellStyle name="40% - 强调文字颜色 4 8" xfId="2322"/>
    <cellStyle name="40% - 强调文字颜色 4 9" xfId="2323"/>
    <cellStyle name="40% - 强调文字颜色 5 2" xfId="2325"/>
    <cellStyle name="40% - 强调文字颜色 5 2 2" xfId="2328"/>
    <cellStyle name="40% - 强调文字颜色 5 2 2 2" xfId="2330"/>
    <cellStyle name="40% - 强调文字颜色 5 2 2 2 2" xfId="742"/>
    <cellStyle name="40% - 强调文字颜色 5 2 2 2 2 2" xfId="744"/>
    <cellStyle name="40% - 强调文字颜色 5 2 2 2 3" xfId="747"/>
    <cellStyle name="40% - 强调文字颜色 5 2 2 2_2015财政决算公开" xfId="2333"/>
    <cellStyle name="40% - 强调文字颜色 5 2 2 3" xfId="1182"/>
    <cellStyle name="40% - 强调文字颜色 5 2 2 3 2" xfId="759"/>
    <cellStyle name="40% - 强调文字颜色 5 2 2 4" xfId="2334"/>
    <cellStyle name="40% - 强调文字颜色 5 2 2_2015财政决算公开" xfId="2337"/>
    <cellStyle name="40% - 强调文字颜色 5 2 3" xfId="2339"/>
    <cellStyle name="40% - 强调文字颜色 5 2 3 2" xfId="2341"/>
    <cellStyle name="40% - 强调文字颜色 5 2 3 2 2" xfId="2344"/>
    <cellStyle name="40% - 强调文字颜色 5 2 3 3" xfId="1187"/>
    <cellStyle name="40% - 强调文字颜色 5 2 3_2015财政决算公开" xfId="424"/>
    <cellStyle name="40% - 强调文字颜色 5 2 4" xfId="2345"/>
    <cellStyle name="40% - 强调文字颜色 5 2 4 2" xfId="2347"/>
    <cellStyle name="40% - 强调文字颜色 5 2 5" xfId="2348"/>
    <cellStyle name="40% - 强调文字颜色 5 2_2015财政决算公开" xfId="2351"/>
    <cellStyle name="40% - 强调文字颜色 5 3" xfId="348"/>
    <cellStyle name="40% - 强调文字颜色 5 3 2" xfId="1689"/>
    <cellStyle name="40% - 强调文字颜色 5 3 2 2" xfId="2352"/>
    <cellStyle name="40% - 强调文字颜色 5 3 2 2 2" xfId="1135"/>
    <cellStyle name="40% - 强调文字颜色 5 3 2 2 2 2" xfId="1117"/>
    <cellStyle name="40% - 强调文字颜色 5 3 2 2 3" xfId="1137"/>
    <cellStyle name="40% - 强调文字颜色 5 3 2 2_2015财政决算公开" xfId="2353"/>
    <cellStyle name="40% - 强调文字颜色 5 3 2 3" xfId="1203"/>
    <cellStyle name="40% - 强调文字颜色 5 3 2 3 2" xfId="302"/>
    <cellStyle name="40% - 强调文字颜色 5 3 2 4" xfId="2354"/>
    <cellStyle name="40% - 强调文字颜色 5 3 2_2015财政决算公开" xfId="1284"/>
    <cellStyle name="40% - 强调文字颜色 5 3 3" xfId="2355"/>
    <cellStyle name="40% - 强调文字颜色 5 3 3 2" xfId="2356"/>
    <cellStyle name="40% - 强调文字颜色 5 3 3 2 2" xfId="2357"/>
    <cellStyle name="40% - 强调文字颜色 5 3 3 3" xfId="1207"/>
    <cellStyle name="40% - 强调文字颜色 5 3 3_2015财政决算公开" xfId="2358"/>
    <cellStyle name="40% - 强调文字颜色 5 3 4" xfId="2359"/>
    <cellStyle name="40% - 强调文字颜色 5 3 4 2" xfId="2360"/>
    <cellStyle name="40% - 强调文字颜色 5 3 5" xfId="2361"/>
    <cellStyle name="40% - 强调文字颜色 5 3_2015财政决算公开" xfId="2364"/>
    <cellStyle name="40% - 强调文字颜色 5 4" xfId="2366"/>
    <cellStyle name="40% - 强调文字颜色 5 4 2" xfId="2367"/>
    <cellStyle name="40% - 强调文字颜色 5 4 2 2" xfId="2368"/>
    <cellStyle name="40% - 强调文字颜色 5 4 2 2 2" xfId="2369"/>
    <cellStyle name="40% - 强调文字颜色 5 4 2 3" xfId="1215"/>
    <cellStyle name="40% - 强调文字颜色 5 4 2_2015财政决算公开" xfId="2371"/>
    <cellStyle name="40% - 强调文字颜色 5 4 3" xfId="2372"/>
    <cellStyle name="40% - 强调文字颜色 5 4 3 2" xfId="2374"/>
    <cellStyle name="40% - 强调文字颜色 5 4 4" xfId="2151"/>
    <cellStyle name="40% - 强调文字颜色 5 4_2015财政决算公开" xfId="2375"/>
    <cellStyle name="40% - 强调文字颜色 5 5" xfId="2376"/>
    <cellStyle name="40% - 强调文字颜色 5 5 2" xfId="2378"/>
    <cellStyle name="40% - 强调文字颜色 5 5 2 2" xfId="2379"/>
    <cellStyle name="40% - 强调文字颜色 5 5 2 2 2" xfId="2380"/>
    <cellStyle name="40% - 强调文字颜色 5 5 2 3" xfId="2381"/>
    <cellStyle name="40% - 强调文字颜色 5 5 2_2015财政决算公开" xfId="2172"/>
    <cellStyle name="40% - 强调文字颜色 5 5 3" xfId="2382"/>
    <cellStyle name="40% - 强调文字颜色 5 5 3 2" xfId="2383"/>
    <cellStyle name="40% - 强调文字颜色 5 5 4" xfId="2384"/>
    <cellStyle name="40% - 强调文字颜色 5 5_2015财政决算公开" xfId="2227"/>
    <cellStyle name="40% - 强调文字颜色 5 6" xfId="2386"/>
    <cellStyle name="40% - 强调文字颜色 5 6 2" xfId="2388"/>
    <cellStyle name="40% - 强调文字颜色 5 6 2 2" xfId="2390"/>
    <cellStyle name="40% - 强调文字颜色 5 6 3" xfId="469"/>
    <cellStyle name="40% - 强调文字颜色 5 6_2015财政决算公开" xfId="2391"/>
    <cellStyle name="40% - 强调文字颜色 5 7" xfId="2393"/>
    <cellStyle name="40% - 强调文字颜色 5 7 2" xfId="2396"/>
    <cellStyle name="40% - 强调文字颜色 5 8" xfId="2398"/>
    <cellStyle name="40% - 强调文字颜色 6 2" xfId="2400"/>
    <cellStyle name="40% - 强调文字颜色 6 2 2" xfId="2402"/>
    <cellStyle name="40% - 强调文字颜色 6 2 2 2" xfId="2405"/>
    <cellStyle name="40% - 强调文字颜色 6 2 2 2 2" xfId="2408"/>
    <cellStyle name="40% - 强调文字颜色 6 2 2 2 2 2" xfId="2412"/>
    <cellStyle name="40% - 强调文字颜色 6 2 2 2 3" xfId="2414"/>
    <cellStyle name="40% - 强调文字颜色 6 2 2 2_2015财政决算公开" xfId="2416"/>
    <cellStyle name="40% - 强调文字颜色 6 2 2 3" xfId="2418"/>
    <cellStyle name="40% - 强调文字颜色 6 2 2 3 2" xfId="2422"/>
    <cellStyle name="40% - 强调文字颜色 6 2 2 4" xfId="2425"/>
    <cellStyle name="40% - 强调文字颜色 6 2 2_2015财政决算公开" xfId="2427"/>
    <cellStyle name="40% - 强调文字颜色 6 2 3" xfId="2429"/>
    <cellStyle name="40% - 强调文字颜色 6 2 3 2" xfId="2432"/>
    <cellStyle name="40% - 强调文字颜色 6 2 3 2 2" xfId="2435"/>
    <cellStyle name="40% - 强调文字颜色 6 2 3 2 2 2" xfId="2437"/>
    <cellStyle name="40% - 强调文字颜色 6 2 3 2 3" xfId="2439"/>
    <cellStyle name="40% - 强调文字颜色 6 2 3 2_2015财政决算公开" xfId="2441"/>
    <cellStyle name="40% - 强调文字颜色 6 2 3 3" xfId="2443"/>
    <cellStyle name="40% - 强调文字颜色 6 2 3 3 2" xfId="2445"/>
    <cellStyle name="40% - 强调文字颜色 6 2 3 4" xfId="2447"/>
    <cellStyle name="40% - 强调文字颜色 6 2 3 5" xfId="2449"/>
    <cellStyle name="40% - 强调文字颜色 6 2 3_2015财政决算公开" xfId="2450"/>
    <cellStyle name="40% - 强调文字颜色 6 2 4" xfId="2452"/>
    <cellStyle name="40% - 强调文字颜色 6 2 4 2" xfId="2456"/>
    <cellStyle name="40% - 强调文字颜色 6 2 4 2 2" xfId="356"/>
    <cellStyle name="40% - 强调文字颜色 6 2 4 3" xfId="2458"/>
    <cellStyle name="40% - 强调文字颜色 6 2 4 4" xfId="2460"/>
    <cellStyle name="40% - 强调文字颜色 6 2 4_2015财政决算公开" xfId="1985"/>
    <cellStyle name="40% - 强调文字颜色 6 2 5" xfId="816"/>
    <cellStyle name="40% - 强调文字颜色 6 2 5 2" xfId="2464"/>
    <cellStyle name="40% - 强调文字颜色 6 2 6" xfId="2467"/>
    <cellStyle name="40% - 强调文字颜色 6 2 7" xfId="1731"/>
    <cellStyle name="40% - 强调文字颜色 6 2_2015财政决算公开" xfId="2468"/>
    <cellStyle name="40% - 强调文字颜色 6 3" xfId="352"/>
    <cellStyle name="40% - 强调文字颜色 6 3 2" xfId="2470"/>
    <cellStyle name="40% - 强调文字颜色 6 3 2 2" xfId="2471"/>
    <cellStyle name="40% - 强调文字颜色 6 3 2 2 2" xfId="2473"/>
    <cellStyle name="40% - 强调文字颜色 6 3 2 2 2 2" xfId="1296"/>
    <cellStyle name="40% - 强调文字颜色 6 3 2 2 3" xfId="2475"/>
    <cellStyle name="40% - 强调文字颜色 6 3 2 2_2015财政决算公开" xfId="2477"/>
    <cellStyle name="40% - 强调文字颜色 6 3 2 3" xfId="2478"/>
    <cellStyle name="40% - 强调文字颜色 6 3 2 3 2" xfId="2480"/>
    <cellStyle name="40% - 强调文字颜色 6 3 2 4" xfId="160"/>
    <cellStyle name="40% - 强调文字颜色 6 3 2_2015财政决算公开" xfId="2482"/>
    <cellStyle name="40% - 强调文字颜色 6 3 3" xfId="2483"/>
    <cellStyle name="40% - 强调文字颜色 6 3 3 2" xfId="2484"/>
    <cellStyle name="40% - 强调文字颜色 6 3 3 2 2" xfId="2487"/>
    <cellStyle name="40% - 强调文字颜色 6 3 3 3" xfId="2489"/>
    <cellStyle name="40% - 强调文字颜色 6 3 3_2015财政决算公开" xfId="54"/>
    <cellStyle name="40% - 强调文字颜色 6 3 4" xfId="2492"/>
    <cellStyle name="40% - 强调文字颜色 6 3 4 2" xfId="2494"/>
    <cellStyle name="40% - 强调文字颜色 6 3 5" xfId="2497"/>
    <cellStyle name="40% - 强调文字颜色 6 3_2015财政决算公开" xfId="2499"/>
    <cellStyle name="40% - 强调文字颜色 6 4" xfId="951"/>
    <cellStyle name="40% - 强调文字颜色 6 4 2" xfId="2501"/>
    <cellStyle name="40% - 强调文字颜色 6 4 2 2" xfId="2502"/>
    <cellStyle name="40% - 强调文字颜色 6 4 2 2 2" xfId="2506"/>
    <cellStyle name="40% - 强调文字颜色 6 4 2 3" xfId="2508"/>
    <cellStyle name="40% - 强调文字颜色 6 4 2_2015财政决算公开" xfId="2511"/>
    <cellStyle name="40% - 强调文字颜色 6 4 3" xfId="2513"/>
    <cellStyle name="40% - 强调文字颜色 6 4 3 2" xfId="2516"/>
    <cellStyle name="40% - 强调文字颜色 6 4 4" xfId="2519"/>
    <cellStyle name="40% - 强调文字颜色 6 4_2015财政决算公开" xfId="2520"/>
    <cellStyle name="40% - 强调文字颜色 6 5" xfId="2522"/>
    <cellStyle name="40% - 强调文字颜色 6 5 2" xfId="2524"/>
    <cellStyle name="40% - 强调文字颜色 6 5 2 2" xfId="2525"/>
    <cellStyle name="40% - 强调文字颜色 6 5 2 2 2" xfId="2529"/>
    <cellStyle name="40% - 强调文字颜色 6 5 2 3" xfId="2531"/>
    <cellStyle name="40% - 强调文字颜色 6 5 2_2015财政决算公开" xfId="2532"/>
    <cellStyle name="40% - 强调文字颜色 6 5 3" xfId="2534"/>
    <cellStyle name="40% - 强调文字颜色 6 5 3 2" xfId="1320"/>
    <cellStyle name="40% - 强调文字颜色 6 5 4" xfId="2537"/>
    <cellStyle name="40% - 强调文字颜色 6 5_2015财政决算公开" xfId="586"/>
    <cellStyle name="40% - 强调文字颜色 6 6" xfId="2540"/>
    <cellStyle name="40% - 强调文字颜色 6 6 2" xfId="2543"/>
    <cellStyle name="40% - 强调文字颜色 6 6 2 2" xfId="2544"/>
    <cellStyle name="40% - 强调文字颜色 6 6 3" xfId="107"/>
    <cellStyle name="40% - 强调文字颜色 6 6_2015财政决算公开" xfId="2244"/>
    <cellStyle name="40% - 强调文字颜色 6 7" xfId="2054"/>
    <cellStyle name="40% - 强调文字颜色 6 7 2" xfId="2548"/>
    <cellStyle name="40% - 强调文字颜色 6 8" xfId="2550"/>
    <cellStyle name="40% - 强调文字颜色 6 9" xfId="2115"/>
    <cellStyle name="40% - 着色 1" xfId="2552"/>
    <cellStyle name="40% - 着色 2" xfId="2553"/>
    <cellStyle name="40% - 着色 2 2" xfId="2554"/>
    <cellStyle name="40% - 着色 3" xfId="2555"/>
    <cellStyle name="40% - 着色 3 2" xfId="2556"/>
    <cellStyle name="40% - 着色 4" xfId="560"/>
    <cellStyle name="40% - 着色 4 2" xfId="2557"/>
    <cellStyle name="40% - 着色 5" xfId="2559"/>
    <cellStyle name="40% - 着色 6" xfId="2560"/>
    <cellStyle name="40% - 着色 6 2" xfId="2563"/>
    <cellStyle name="60% - 强调文字颜色 1 2" xfId="2564"/>
    <cellStyle name="60% - 强调文字颜色 1 2 2" xfId="2565"/>
    <cellStyle name="60% - 强调文字颜色 1 2 2 2" xfId="1499"/>
    <cellStyle name="60% - 强调文字颜色 1 2 2 2 2" xfId="2566"/>
    <cellStyle name="60% - 强调文字颜色 1 2 2 2 2 2" xfId="2568"/>
    <cellStyle name="60% - 强调文字颜色 1 2 2 2 3" xfId="2570"/>
    <cellStyle name="60% - 强调文字颜色 1 2 2 3" xfId="2571"/>
    <cellStyle name="60% - 强调文字颜色 1 2 2 3 2" xfId="2265"/>
    <cellStyle name="60% - 强调文字颜色 1 2 2 4" xfId="2572"/>
    <cellStyle name="60% - 强调文字颜色 1 2 3" xfId="934"/>
    <cellStyle name="60% - 强调文字颜色 1 2 3 2" xfId="2573"/>
    <cellStyle name="60% - 强调文字颜色 1 2 3 2 2" xfId="2574"/>
    <cellStyle name="60% - 强调文字颜色 1 2 3 2 2 2" xfId="1428"/>
    <cellStyle name="60% - 强调文字颜色 1 2 3 2 3" xfId="2576"/>
    <cellStyle name="60% - 强调文字颜色 1 2 3 3" xfId="2577"/>
    <cellStyle name="60% - 强调文字颜色 1 2 3 3 2" xfId="2578"/>
    <cellStyle name="60% - 强调文字颜色 1 2 3 4" xfId="2579"/>
    <cellStyle name="60% - 强调文字颜色 1 2 3 5" xfId="2581"/>
    <cellStyle name="60% - 强调文字颜色 1 2 4" xfId="2582"/>
    <cellStyle name="60% - 强调文字颜色 1 2 4 2" xfId="2583"/>
    <cellStyle name="60% - 强调文字颜色 1 2 4 2 2" xfId="2585"/>
    <cellStyle name="60% - 强调文字颜色 1 2 4 3" xfId="2587"/>
    <cellStyle name="60% - 强调文字颜色 1 2 5" xfId="2589"/>
    <cellStyle name="60% - 强调文字颜色 1 2 5 2" xfId="2590"/>
    <cellStyle name="60% - 强调文字颜色 1 2 6" xfId="2593"/>
    <cellStyle name="60% - 强调文字颜色 1 2 7" xfId="2596"/>
    <cellStyle name="60% - 强调文字颜色 1 2_2015财政决算公开" xfId="2597"/>
    <cellStyle name="60% - 强调文字颜色 1 3" xfId="2598"/>
    <cellStyle name="60% - 强调文字颜色 1 3 2" xfId="2599"/>
    <cellStyle name="60% - 强调文字颜色 1 3 2 2" xfId="1626"/>
    <cellStyle name="60% - 强调文字颜色 1 3 2 2 2" xfId="2601"/>
    <cellStyle name="60% - 强调文字颜色 1 3 2 2 2 2" xfId="405"/>
    <cellStyle name="60% - 强调文字颜色 1 3 2 2 3" xfId="2605"/>
    <cellStyle name="60% - 强调文字颜色 1 3 2 3" xfId="1657"/>
    <cellStyle name="60% - 强调文字颜色 1 3 2 3 2" xfId="1975"/>
    <cellStyle name="60% - 强调文字颜色 1 3 2 4" xfId="2606"/>
    <cellStyle name="60% - 强调文字颜色 1 3 3" xfId="2607"/>
    <cellStyle name="60% - 强调文字颜色 1 3 3 2" xfId="2608"/>
    <cellStyle name="60% - 强调文字颜色 1 3 3 2 2" xfId="2610"/>
    <cellStyle name="60% - 强调文字颜色 1 3 3 3" xfId="2611"/>
    <cellStyle name="60% - 强调文字颜色 1 3 4" xfId="2612"/>
    <cellStyle name="60% - 强调文字颜色 1 3 4 2" xfId="2613"/>
    <cellStyle name="60% - 强调文字颜色 1 3 5" xfId="9"/>
    <cellStyle name="60% - 强调文字颜色 1 4" xfId="2615"/>
    <cellStyle name="60% - 强调文字颜色 1 4 2" xfId="2617"/>
    <cellStyle name="60% - 强调文字颜色 1 4 2 2" xfId="1722"/>
    <cellStyle name="60% - 强调文字颜色 1 4 2 2 2" xfId="2618"/>
    <cellStyle name="60% - 强调文字颜色 1 4 2 3" xfId="1440"/>
    <cellStyle name="60% - 强调文字颜色 1 4 3" xfId="2620"/>
    <cellStyle name="60% - 强调文字颜色 1 4 3 2" xfId="2621"/>
    <cellStyle name="60% - 强调文字颜色 1 4 4" xfId="2622"/>
    <cellStyle name="60% - 强调文字颜色 1 5" xfId="2624"/>
    <cellStyle name="60% - 强调文字颜色 1 5 2" xfId="2626"/>
    <cellStyle name="60% - 强调文字颜色 1 5 2 2" xfId="612"/>
    <cellStyle name="60% - 强调文字颜色 1 5 2 2 2" xfId="1359"/>
    <cellStyle name="60% - 强调文字颜色 1 5 2 3" xfId="2627"/>
    <cellStyle name="60% - 强调文字颜色 1 5 3" xfId="2628"/>
    <cellStyle name="60% - 强调文字颜色 1 5 3 2" xfId="2629"/>
    <cellStyle name="60% - 强调文字颜色 1 5 4" xfId="2631"/>
    <cellStyle name="60% - 强调文字颜色 1 6" xfId="2633"/>
    <cellStyle name="60% - 强调文字颜色 1 6 2" xfId="2635"/>
    <cellStyle name="60% - 强调文字颜色 1 6 2 2" xfId="1491"/>
    <cellStyle name="60% - 强调文字颜色 1 6 3" xfId="2636"/>
    <cellStyle name="60% - 强调文字颜色 1 7" xfId="2639"/>
    <cellStyle name="60% - 强调文字颜色 1 7 2" xfId="2641"/>
    <cellStyle name="60% - 强调文字颜色 1 8" xfId="2643"/>
    <cellStyle name="60% - 强调文字颜色 1 9" xfId="1770"/>
    <cellStyle name="60% - 强调文字颜色 2 2" xfId="2644"/>
    <cellStyle name="60% - 强调文字颜色 2 2 2" xfId="2645"/>
    <cellStyle name="60% - 强调文字颜色 2 2 2 2" xfId="2647"/>
    <cellStyle name="60% - 强调文字颜色 2 2 2 2 2" xfId="2649"/>
    <cellStyle name="60% - 强调文字颜色 2 2 2 2 2 2" xfId="2650"/>
    <cellStyle name="60% - 强调文字颜色 2 2 2 2 3" xfId="590"/>
    <cellStyle name="60% - 强调文字颜色 2 2 2 3" xfId="2652"/>
    <cellStyle name="60% - 强调文字颜色 2 2 2 3 2" xfId="2654"/>
    <cellStyle name="60% - 强调文字颜色 2 2 2 4" xfId="2656"/>
    <cellStyle name="60% - 强调文字颜色 2 2 3" xfId="939"/>
    <cellStyle name="60% - 强调文字颜色 2 2 3 2" xfId="2657"/>
    <cellStyle name="60% - 强调文字颜色 2 2 3 2 2" xfId="2659"/>
    <cellStyle name="60% - 强调文字颜色 2 2 3 2 2 2" xfId="2662"/>
    <cellStyle name="60% - 强调文字颜色 2 2 3 2 3" xfId="603"/>
    <cellStyle name="60% - 强调文字颜色 2 2 3 3" xfId="2664"/>
    <cellStyle name="60% - 强调文字颜色 2 2 3 3 2" xfId="2668"/>
    <cellStyle name="60% - 强调文字颜色 2 2 3 4" xfId="2671"/>
    <cellStyle name="60% - 强调文字颜色 2 2 3 5" xfId="2014"/>
    <cellStyle name="60% - 强调文字颜色 2 2 4" xfId="2673"/>
    <cellStyle name="60% - 强调文字颜色 2 2 4 2" xfId="2674"/>
    <cellStyle name="60% - 强调文字颜色 2 2 4 2 2" xfId="2676"/>
    <cellStyle name="60% - 强调文字颜色 2 2 4 3" xfId="457"/>
    <cellStyle name="60% - 强调文字颜色 2 2 5" xfId="2678"/>
    <cellStyle name="60% - 强调文字颜色 2 2 5 2" xfId="2679"/>
    <cellStyle name="60% - 强调文字颜色 2 2 6" xfId="2682"/>
    <cellStyle name="60% - 强调文字颜色 2 2 7" xfId="1904"/>
    <cellStyle name="60% - 强调文字颜色 2 2_2015财政决算公开" xfId="2684"/>
    <cellStyle name="60% - 强调文字颜色 2 3" xfId="29"/>
    <cellStyle name="60% - 强调文字颜色 2 3 2" xfId="2685"/>
    <cellStyle name="60% - 强调文字颜色 2 3 2 2" xfId="2385"/>
    <cellStyle name="60% - 强调文字颜色 2 3 2 2 2" xfId="2387"/>
    <cellStyle name="60% - 强调文字颜色 2 3 2 2 2 2" xfId="2389"/>
    <cellStyle name="60% - 强调文字颜色 2 3 2 2 3" xfId="468"/>
    <cellStyle name="60% - 强调文字颜色 2 3 2 3" xfId="2392"/>
    <cellStyle name="60% - 强调文字颜色 2 3 2 3 2" xfId="2395"/>
    <cellStyle name="60% - 强调文字颜色 2 3 2 4" xfId="2397"/>
    <cellStyle name="60% - 强调文字颜色 2 3 3" xfId="944"/>
    <cellStyle name="60% - 强调文字颜色 2 3 3 2" xfId="2538"/>
    <cellStyle name="60% - 强调文字颜色 2 3 3 2 2" xfId="2541"/>
    <cellStyle name="60% - 强调文字颜色 2 3 3 3" xfId="2052"/>
    <cellStyle name="60% - 强调文字颜色 2 3 4" xfId="2686"/>
    <cellStyle name="60% - 强调文字颜色 2 3 4 2" xfId="2690"/>
    <cellStyle name="60% - 强调文字颜色 2 3 5" xfId="37"/>
    <cellStyle name="60% - 强调文字颜色 2 4" xfId="2693"/>
    <cellStyle name="60% - 强调文字颜色 2 4 2" xfId="2694"/>
    <cellStyle name="60% - 强调文字颜色 2 4 2 2" xfId="2695"/>
    <cellStyle name="60% - 强调文字颜色 2 4 2 2 2" xfId="2696"/>
    <cellStyle name="60% - 强调文字颜色 2 4 2 3" xfId="2697"/>
    <cellStyle name="60% - 强调文字颜色 2 4 3" xfId="1420"/>
    <cellStyle name="60% - 强调文字颜色 2 4 3 2" xfId="2698"/>
    <cellStyle name="60% - 强调文字颜色 2 4 4" xfId="2700"/>
    <cellStyle name="60% - 强调文字颜色 2 5" xfId="2701"/>
    <cellStyle name="60% - 强调文字颜色 2 5 2" xfId="2702"/>
    <cellStyle name="60% - 强调文字颜色 2 5 2 2" xfId="2295"/>
    <cellStyle name="60% - 强调文字颜色 2 5 2 2 2" xfId="2704"/>
    <cellStyle name="60% - 强调文字颜色 2 5 2 3" xfId="2705"/>
    <cellStyle name="60% - 强调文字颜色 2 5 3" xfId="2706"/>
    <cellStyle name="60% - 强调文字颜色 2 5 3 2" xfId="400"/>
    <cellStyle name="60% - 强调文字颜色 2 5 4" xfId="2708"/>
    <cellStyle name="60% - 强调文字颜色 2 6" xfId="2709"/>
    <cellStyle name="60% - 强调文字颜色 2 6 2" xfId="2710"/>
    <cellStyle name="60% - 强调文字颜色 2 6 2 2" xfId="2711"/>
    <cellStyle name="60% - 强调文字颜色 2 6 3" xfId="2712"/>
    <cellStyle name="60% - 强调文字颜色 2 7" xfId="2714"/>
    <cellStyle name="60% - 强调文字颜色 2 7 2" xfId="532"/>
    <cellStyle name="60% - 强调文字颜色 2 8" xfId="2715"/>
    <cellStyle name="60% - 强调文字颜色 2 9" xfId="2716"/>
    <cellStyle name="60% - 强调文字颜色 3 2" xfId="2717"/>
    <cellStyle name="60% - 强调文字颜色 3 2 2" xfId="2718"/>
    <cellStyle name="60% - 强调文字颜色 3 2 2 2" xfId="2719"/>
    <cellStyle name="60% - 强调文字颜色 3 2 2 2 2" xfId="2720"/>
    <cellStyle name="60% - 强调文字颜色 3 2 2 2 2 2" xfId="2721"/>
    <cellStyle name="60% - 强调文字颜色 3 2 2 2 3" xfId="1002"/>
    <cellStyle name="60% - 强调文字颜色 3 2 2 3" xfId="2722"/>
    <cellStyle name="60% - 强调文字颜色 3 2 2 3 2" xfId="2723"/>
    <cellStyle name="60% - 强调文字颜色 3 2 2 4" xfId="2724"/>
    <cellStyle name="60% - 强调文字颜色 3 2 3" xfId="2725"/>
    <cellStyle name="60% - 强调文字颜色 3 2 3 2" xfId="2727"/>
    <cellStyle name="60% - 强调文字颜色 3 2 3 2 2" xfId="1889"/>
    <cellStyle name="60% - 强调文字颜色 3 2 3 2 2 2" xfId="1892"/>
    <cellStyle name="60% - 强调文字颜色 3 2 3 2 3" xfId="1051"/>
    <cellStyle name="60% - 强调文字颜色 3 2 3 3" xfId="2729"/>
    <cellStyle name="60% - 强调文字颜色 3 2 3 3 2" xfId="2731"/>
    <cellStyle name="60% - 强调文字颜色 3 2 3 4" xfId="2732"/>
    <cellStyle name="60% - 强调文字颜色 3 2 3 5" xfId="2733"/>
    <cellStyle name="60% - 强调文字颜色 3 2 4" xfId="2658"/>
    <cellStyle name="60% - 强调文字颜色 3 2 4 2" xfId="2660"/>
    <cellStyle name="60% - 强调文字颜色 3 2 4 2 2" xfId="2663"/>
    <cellStyle name="60% - 强调文字颜色 3 2 4 3" xfId="604"/>
    <cellStyle name="60% - 强调文字颜色 3 2 5" xfId="2665"/>
    <cellStyle name="60% - 强调文字颜色 3 2 5 2" xfId="2669"/>
    <cellStyle name="60% - 强调文字颜色 3 2 6" xfId="2672"/>
    <cellStyle name="60% - 强调文字颜色 3 2 7" xfId="2015"/>
    <cellStyle name="60% - 强调文字颜色 3 2_2015财政决算公开" xfId="2734"/>
    <cellStyle name="60% - 强调文字颜色 3 3" xfId="1380"/>
    <cellStyle name="60% - 强调文字颜色 3 3 2" xfId="1382"/>
    <cellStyle name="60% - 强调文字颜色 3 3 2 2" xfId="2735"/>
    <cellStyle name="60% - 强调文字颜色 3 3 2 2 2" xfId="2736"/>
    <cellStyle name="60% - 强调文字颜色 3 3 2 2 2 2" xfId="2737"/>
    <cellStyle name="60% - 强调文字颜色 3 3 2 2 3" xfId="98"/>
    <cellStyle name="60% - 强调文字颜色 3 3 2 3" xfId="2739"/>
    <cellStyle name="60% - 强调文字颜色 3 3 2 3 2" xfId="2740"/>
    <cellStyle name="60% - 强调文字颜色 3 3 2 4" xfId="2741"/>
    <cellStyle name="60% - 强调文字颜色 3 3 3" xfId="2742"/>
    <cellStyle name="60% - 强调文字颜色 3 3 3 2" xfId="2743"/>
    <cellStyle name="60% - 强调文字颜色 3 3 3 2 2" xfId="750"/>
    <cellStyle name="60% - 强调文字颜色 3 3 3 3" xfId="2744"/>
    <cellStyle name="60% - 强调文字颜色 3 3 4" xfId="2675"/>
    <cellStyle name="60% - 强调文字颜色 3 3 4 2" xfId="2677"/>
    <cellStyle name="60% - 强调文字颜色 3 3 5" xfId="458"/>
    <cellStyle name="60% - 强调文字颜色 3 4" xfId="1385"/>
    <cellStyle name="60% - 强调文字颜色 3 4 2" xfId="2745"/>
    <cellStyle name="60% - 强调文字颜色 3 4 2 2" xfId="2746"/>
    <cellStyle name="60% - 强调文字颜色 3 4 2 2 2" xfId="2747"/>
    <cellStyle name="60% - 强调文字颜色 3 4 2 3" xfId="2750"/>
    <cellStyle name="60% - 强调文字颜色 3 4 3" xfId="2751"/>
    <cellStyle name="60% - 强调文字颜色 3 4 3 2" xfId="2752"/>
    <cellStyle name="60% - 强调文字颜色 3 4 4" xfId="2680"/>
    <cellStyle name="60% - 强调文字颜色 3 5" xfId="2754"/>
    <cellStyle name="60% - 强调文字颜色 3 5 2" xfId="2755"/>
    <cellStyle name="60% - 强调文字颜色 3 5 2 2" xfId="2756"/>
    <cellStyle name="60% - 强调文字颜色 3 5 2 2 2" xfId="2758"/>
    <cellStyle name="60% - 强调文字颜色 3 5 2 3" xfId="2760"/>
    <cellStyle name="60% - 强调文字颜色 3 5 3" xfId="2761"/>
    <cellStyle name="60% - 强调文字颜色 3 5 3 2" xfId="2762"/>
    <cellStyle name="60% - 强调文字颜色 3 5 4" xfId="2764"/>
    <cellStyle name="60% - 强调文字颜色 3 6" xfId="2765"/>
    <cellStyle name="60% - 强调文字颜色 3 6 2" xfId="2766"/>
    <cellStyle name="60% - 强调文字颜色 3 6 2 2" xfId="2767"/>
    <cellStyle name="60% - 强调文字颜色 3 6 3" xfId="2768"/>
    <cellStyle name="60% - 强调文字颜色 3 7" xfId="2769"/>
    <cellStyle name="60% - 强调文字颜色 3 7 2" xfId="2770"/>
    <cellStyle name="60% - 强调文字颜色 3 8" xfId="2771"/>
    <cellStyle name="60% - 强调文字颜色 3 9" xfId="2772"/>
    <cellStyle name="60% - 强调文字颜色 4 2" xfId="2773"/>
    <cellStyle name="60% - 强调文字颜色 4 2 2" xfId="949"/>
    <cellStyle name="60% - 强调文字颜色 4 2 2 2" xfId="2500"/>
    <cellStyle name="60% - 强调文字颜色 4 2 2 2 2" xfId="2504"/>
    <cellStyle name="60% - 强调文字颜色 4 2 2 2 2 2" xfId="2505"/>
    <cellStyle name="60% - 强调文字颜色 4 2 2 2 3" xfId="2507"/>
    <cellStyle name="60% - 强调文字颜色 4 2 2 3" xfId="2512"/>
    <cellStyle name="60% - 强调文字颜色 4 2 2 3 2" xfId="2515"/>
    <cellStyle name="60% - 强调文字颜色 4 2 2 4" xfId="2518"/>
    <cellStyle name="60% - 强调文字颜色 4 2 3" xfId="2521"/>
    <cellStyle name="60% - 强调文字颜色 4 2 3 2" xfId="2523"/>
    <cellStyle name="60% - 强调文字颜色 4 2 3 2 2" xfId="2527"/>
    <cellStyle name="60% - 强调文字颜色 4 2 3 2 2 2" xfId="2528"/>
    <cellStyle name="60% - 强调文字颜色 4 2 3 2 3" xfId="2530"/>
    <cellStyle name="60% - 强调文字颜色 4 2 3 3" xfId="2533"/>
    <cellStyle name="60% - 强调文字颜色 4 2 3 3 2" xfId="1319"/>
    <cellStyle name="60% - 强调文字颜色 4 2 3 4" xfId="2536"/>
    <cellStyle name="60% - 强调文字颜色 4 2 3 5" xfId="2774"/>
    <cellStyle name="60% - 强调文字颜色 4 2 4" xfId="2539"/>
    <cellStyle name="60% - 强调文字颜色 4 2 4 2" xfId="2542"/>
    <cellStyle name="60% - 强调文字颜色 4 2 4 2 2" xfId="2546"/>
    <cellStyle name="60% - 强调文字颜色 4 2 4 3" xfId="109"/>
    <cellStyle name="60% - 强调文字颜色 4 2 5" xfId="2053"/>
    <cellStyle name="60% - 强调文字颜色 4 2 5 2" xfId="2547"/>
    <cellStyle name="60% - 强调文字颜色 4 2 6" xfId="2549"/>
    <cellStyle name="60% - 强调文字颜色 4 2 7" xfId="2114"/>
    <cellStyle name="60% - 强调文字颜色 4 2_2015财政决算公开" xfId="2776"/>
    <cellStyle name="60% - 强调文字颜色 4 3" xfId="1391"/>
    <cellStyle name="60% - 强调文字颜色 4 3 2" xfId="2779"/>
    <cellStyle name="60% - 强调文字颜色 4 3 2 2" xfId="2783"/>
    <cellStyle name="60% - 强调文字颜色 4 3 2 2 2" xfId="2786"/>
    <cellStyle name="60% - 强调文字颜色 4 3 2 2 2 2" xfId="2787"/>
    <cellStyle name="60% - 强调文字颜色 4 3 2 2 3" xfId="200"/>
    <cellStyle name="60% - 强调文字颜色 4 3 2 3" xfId="2792"/>
    <cellStyle name="60% - 强调文字颜色 4 3 2 3 2" xfId="2794"/>
    <cellStyle name="60% - 强调文字颜色 4 3 2 4" xfId="2797"/>
    <cellStyle name="60% - 强调文字颜色 4 3 3" xfId="2801"/>
    <cellStyle name="60% - 强调文字颜色 4 3 3 2" xfId="2806"/>
    <cellStyle name="60% - 强调文字颜色 4 3 3 2 2" xfId="2811"/>
    <cellStyle name="60% - 强调文字颜色 4 3 3 3" xfId="2816"/>
    <cellStyle name="60% - 强调文字颜色 4 3 4" xfId="2691"/>
    <cellStyle name="60% - 强调文字颜色 4 3 4 2" xfId="2820"/>
    <cellStyle name="60% - 强调文字颜色 4 3 5" xfId="489"/>
    <cellStyle name="60% - 强调文字颜色 4 4" xfId="2822"/>
    <cellStyle name="60% - 强调文字颜色 4 4 2" xfId="2825"/>
    <cellStyle name="60% - 强调文字颜色 4 4 2 2" xfId="675"/>
    <cellStyle name="60% - 强调文字颜色 4 4 2 2 2" xfId="680"/>
    <cellStyle name="60% - 强调文字颜色 4 4 2 3" xfId="238"/>
    <cellStyle name="60% - 强调文字颜色 4 4 3" xfId="2829"/>
    <cellStyle name="60% - 强调文字颜色 4 4 3 2" xfId="182"/>
    <cellStyle name="60% - 强调文字颜色 4 4 4" xfId="2834"/>
    <cellStyle name="60% - 强调文字颜色 4 5" xfId="2836"/>
    <cellStyle name="60% - 强调文字颜色 4 5 2" xfId="2837"/>
    <cellStyle name="60% - 强调文字颜色 4 5 2 2" xfId="880"/>
    <cellStyle name="60% - 强调文字颜色 4 5 2 2 2" xfId="938"/>
    <cellStyle name="60% - 强调文字颜色 4 5 2 3" xfId="942"/>
    <cellStyle name="60% - 强调文字颜色 4 5 3" xfId="2839"/>
    <cellStyle name="60% - 强调文字颜色 4 5 3 2" xfId="2841"/>
    <cellStyle name="60% - 强调文字颜色 4 5 4" xfId="2843"/>
    <cellStyle name="60% - 强调文字颜色 4 6" xfId="2844"/>
    <cellStyle name="60% - 强调文字颜色 4 6 2" xfId="2846"/>
    <cellStyle name="60% - 强调文字颜色 4 6 2 2" xfId="2847"/>
    <cellStyle name="60% - 强调文字颜色 4 6 3" xfId="2849"/>
    <cellStyle name="60% - 强调文字颜色 4 7" xfId="2850"/>
    <cellStyle name="60% - 强调文字颜色 4 7 2" xfId="2851"/>
    <cellStyle name="60% - 强调文字颜色 4 8" xfId="2852"/>
    <cellStyle name="60% - 强调文字颜色 4 9" xfId="2853"/>
    <cellStyle name="60% - 强调文字颜色 5 2" xfId="2854"/>
    <cellStyle name="60% - 强调文字颜色 5 2 2" xfId="2855"/>
    <cellStyle name="60% - 强调文字颜色 5 2 2 2" xfId="2856"/>
    <cellStyle name="60% - 强调文字颜色 5 2 2 2 2" xfId="2858"/>
    <cellStyle name="60% - 强调文字颜色 5 2 2 2 2 2" xfId="2859"/>
    <cellStyle name="60% - 强调文字颜色 5 2 2 2 3" xfId="2861"/>
    <cellStyle name="60% - 强调文字颜色 5 2 2 3" xfId="2862"/>
    <cellStyle name="60% - 强调文字颜色 5 2 2 3 2" xfId="2864"/>
    <cellStyle name="60% - 强调文字颜色 5 2 2 4" xfId="2868"/>
    <cellStyle name="60% - 强调文字颜色 5 2 3" xfId="1040"/>
    <cellStyle name="60% - 强调文字颜色 5 2 3 2" xfId="2869"/>
    <cellStyle name="60% - 强调文字颜色 5 2 3 2 2" xfId="2870"/>
    <cellStyle name="60% - 强调文字颜色 5 2 3 2 2 2" xfId="2872"/>
    <cellStyle name="60% - 强调文字颜色 5 2 3 2 3" xfId="2873"/>
    <cellStyle name="60% - 强调文字颜色 5 2 3 3" xfId="2874"/>
    <cellStyle name="60% - 强调文字颜色 5 2 3 3 2" xfId="1406"/>
    <cellStyle name="60% - 强调文字颜色 5 2 3 4" xfId="2875"/>
    <cellStyle name="60% - 强调文字颜色 5 2 3 5" xfId="339"/>
    <cellStyle name="60% - 强调文字颜色 5 2 4" xfId="2699"/>
    <cellStyle name="60% - 强调文字颜色 5 2 4 2" xfId="2876"/>
    <cellStyle name="60% - 强调文字颜色 5 2 4 2 2" xfId="2878"/>
    <cellStyle name="60% - 强调文字颜色 5 2 4 3" xfId="2879"/>
    <cellStyle name="60% - 强调文字颜色 5 2 5" xfId="2881"/>
    <cellStyle name="60% - 强调文字颜色 5 2 5 2" xfId="2883"/>
    <cellStyle name="60% - 强调文字颜色 5 2 6" xfId="2885"/>
    <cellStyle name="60% - 强调文字颜色 5 2 7" xfId="2223"/>
    <cellStyle name="60% - 强调文字颜色 5 2_2015财政决算公开" xfId="2886"/>
    <cellStyle name="60% - 强调文字颜色 5 3" xfId="2887"/>
    <cellStyle name="60% - 强调文字颜色 5 3 2" xfId="2888"/>
    <cellStyle name="60% - 强调文字颜色 5 3 2 2" xfId="298"/>
    <cellStyle name="60% - 强调文字颜色 5 3 2 2 2" xfId="364"/>
    <cellStyle name="60% - 强调文字颜色 5 3 2 2 2 2" xfId="2889"/>
    <cellStyle name="60% - 强调文字颜色 5 3 2 2 3" xfId="2890"/>
    <cellStyle name="60% - 强调文字颜色 5 3 2 3" xfId="366"/>
    <cellStyle name="60% - 强调文字颜色 5 3 2 3 2" xfId="368"/>
    <cellStyle name="60% - 强调文字颜色 5 3 2 4" xfId="2892"/>
    <cellStyle name="60% - 强调文字颜色 5 3 3" xfId="2894"/>
    <cellStyle name="60% - 强调文字颜色 5 3 3 2" xfId="307"/>
    <cellStyle name="60% - 强调文字颜色 5 3 3 2 2" xfId="2896"/>
    <cellStyle name="60% - 强调文字颜色 5 3 3 3" xfId="2898"/>
    <cellStyle name="60% - 强调文字颜色 5 3 4" xfId="2900"/>
    <cellStyle name="60% - 强调文字颜色 5 3 4 2" xfId="2902"/>
    <cellStyle name="60% - 强调文字颜色 5 3 5" xfId="321"/>
    <cellStyle name="60% - 强调文字颜色 5 4" xfId="2903"/>
    <cellStyle name="60% - 强调文字颜色 5 4 2" xfId="2904"/>
    <cellStyle name="60% - 强调文字颜色 5 4 2 2" xfId="329"/>
    <cellStyle name="60% - 强调文字颜色 5 4 2 2 2" xfId="995"/>
    <cellStyle name="60% - 强调文字颜色 5 4 2 3" xfId="997"/>
    <cellStyle name="60% - 强调文字颜色 5 4 3" xfId="2906"/>
    <cellStyle name="60% - 强调文字颜色 5 4 3 2" xfId="2909"/>
    <cellStyle name="60% - 强调文字颜色 5 4 4" xfId="2911"/>
    <cellStyle name="60% - 强调文字颜色 5 5" xfId="2912"/>
    <cellStyle name="60% - 强调文字颜色 5 5 2" xfId="2913"/>
    <cellStyle name="60% - 强调文字颜色 5 5 2 2" xfId="343"/>
    <cellStyle name="60% - 强调文字颜色 5 5 2 2 2" xfId="1293"/>
    <cellStyle name="60% - 强调文字颜色 5 5 2 3" xfId="1295"/>
    <cellStyle name="60% - 强调文字颜色 5 5 3" xfId="2915"/>
    <cellStyle name="60% - 强调文字颜色 5 5 3 2" xfId="1306"/>
    <cellStyle name="60% - 强调文字颜色 5 5 4" xfId="2916"/>
    <cellStyle name="60% - 强调文字颜色 5 6" xfId="2567"/>
    <cellStyle name="60% - 强调文字颜色 5 6 2" xfId="2917"/>
    <cellStyle name="60% - 强调文字颜色 5 6 2 2" xfId="2918"/>
    <cellStyle name="60% - 强调文字颜色 5 6 3" xfId="2919"/>
    <cellStyle name="60% - 强调文字颜色 5 7" xfId="2920"/>
    <cellStyle name="60% - 强调文字颜色 5 7 2" xfId="2921"/>
    <cellStyle name="60% - 强调文字颜色 5 8" xfId="2661"/>
    <cellStyle name="60% - 强调文字颜色 5 9" xfId="1061"/>
    <cellStyle name="60% - 强调文字颜色 6 2" xfId="2922"/>
    <cellStyle name="60% - 强调文字颜色 6 2 2" xfId="2923"/>
    <cellStyle name="60% - 强调文字颜色 6 2 2 2" xfId="2924"/>
    <cellStyle name="60% - 强调文字颜色 6 2 2 2 2" xfId="2925"/>
    <cellStyle name="60% - 强调文字颜色 6 2 2 2 2 2" xfId="2926"/>
    <cellStyle name="60% - 强调文字颜色 6 2 2 2 3" xfId="2927"/>
    <cellStyle name="60% - 强调文字颜色 6 2 2 3" xfId="2928"/>
    <cellStyle name="60% - 强调文字颜色 6 2 2 3 2" xfId="2929"/>
    <cellStyle name="60% - 强调文字颜色 6 2 2 4" xfId="2931"/>
    <cellStyle name="60% - 强调文字颜色 6 2 3" xfId="2932"/>
    <cellStyle name="60% - 强调文字颜色 6 2 3 2" xfId="2933"/>
    <cellStyle name="60% - 强调文字颜色 6 2 3 2 2" xfId="2934"/>
    <cellStyle name="60% - 强调文字颜色 6 2 3 2 2 2" xfId="2936"/>
    <cellStyle name="60% - 强调文字颜色 6 2 3 2 3" xfId="2937"/>
    <cellStyle name="60% - 强调文字颜色 6 2 3 3" xfId="2938"/>
    <cellStyle name="60% - 强调文字颜色 6 2 3 3 2" xfId="1511"/>
    <cellStyle name="60% - 强调文字颜色 6 2 3 4" xfId="2939"/>
    <cellStyle name="60% - 强调文字颜色 6 2 3 5" xfId="2940"/>
    <cellStyle name="60% - 强调文字颜色 6 2 4" xfId="401"/>
    <cellStyle name="60% - 强调文字颜色 6 2 4 2" xfId="2941"/>
    <cellStyle name="60% - 强调文字颜色 6 2 4 2 2" xfId="2943"/>
    <cellStyle name="60% - 强调文字颜色 6 2 4 3" xfId="2788"/>
    <cellStyle name="60% - 强调文字颜色 6 2 5" xfId="2945"/>
    <cellStyle name="60% - 强调文字颜色 6 2 5 2" xfId="530"/>
    <cellStyle name="60% - 强调文字颜色 6 2 6" xfId="2947"/>
    <cellStyle name="60% - 强调文字颜色 6 2 7" xfId="2327"/>
    <cellStyle name="60% - 强调文字颜色 6 2_2015财政决算公开" xfId="296"/>
    <cellStyle name="60% - 强调文字颜色 6 3" xfId="2948"/>
    <cellStyle name="60% - 强调文字颜色 6 3 2" xfId="2949"/>
    <cellStyle name="60% - 强调文字颜色 6 3 2 2" xfId="408"/>
    <cellStyle name="60% - 强调文字颜色 6 3 2 2 2" xfId="912"/>
    <cellStyle name="60% - 强调文字颜色 6 3 2 2 2 2" xfId="1802"/>
    <cellStyle name="60% - 强调文字颜色 6 3 2 2 3" xfId="1808"/>
    <cellStyle name="60% - 强调文字颜色 6 3 2 3" xfId="915"/>
    <cellStyle name="60% - 强调文字颜色 6 3 2 3 2" xfId="917"/>
    <cellStyle name="60% - 强调文字颜色 6 3 2 4" xfId="2950"/>
    <cellStyle name="60% - 强调文字颜色 6 3 3" xfId="2952"/>
    <cellStyle name="60% - 强调文字颜色 6 3 3 2" xfId="416"/>
    <cellStyle name="60% - 强调文字颜色 6 3 3 2 2" xfId="2954"/>
    <cellStyle name="60% - 强调文字颜色 6 3 3 3" xfId="2955"/>
    <cellStyle name="60% - 强调文字颜色 6 3 4" xfId="2957"/>
    <cellStyle name="60% - 强调文字颜色 6 3 4 2" xfId="2958"/>
    <cellStyle name="60% - 强调文字颜色 6 3 5" xfId="2960"/>
    <cellStyle name="60% - 强调文字颜色 6 4" xfId="2962"/>
    <cellStyle name="60% - 强调文字颜色 6 4 2" xfId="2964"/>
    <cellStyle name="60% - 强调文字颜色 6 4 2 2" xfId="1018"/>
    <cellStyle name="60% - 强调文字颜色 6 4 2 2 2" xfId="1105"/>
    <cellStyle name="60% - 强调文字颜色 6 4 2 3" xfId="1107"/>
    <cellStyle name="60% - 强调文字颜色 6 4 3" xfId="2967"/>
    <cellStyle name="60% - 强调文字颜色 6 4 3 2" xfId="2968"/>
    <cellStyle name="60% - 强调文字颜色 6 4 4" xfId="2969"/>
    <cellStyle name="60% - 强调文字颜色 6 5" xfId="2971"/>
    <cellStyle name="60% - 强调文字颜色 6 5 2" xfId="105"/>
    <cellStyle name="60% - 强调文字颜色 6 5 2 2" xfId="1122"/>
    <cellStyle name="60% - 强调文字颜色 6 5 2 2 2" xfId="2973"/>
    <cellStyle name="60% - 强调文字颜色 6 5 2 3" xfId="2974"/>
    <cellStyle name="60% - 强调文字颜色 6 5 3" xfId="116"/>
    <cellStyle name="60% - 强调文字颜色 6 5 3 2" xfId="2975"/>
    <cellStyle name="60% - 强调文字颜色 6 5 4" xfId="2976"/>
    <cellStyle name="60% - 强调文字颜色 6 6" xfId="2979"/>
    <cellStyle name="60% - 强调文字颜色 6 6 2" xfId="2981"/>
    <cellStyle name="60% - 强调文字颜色 6 6 2 2" xfId="2558"/>
    <cellStyle name="60% - 强调文字颜色 6 6 3" xfId="2982"/>
    <cellStyle name="60% - 强调文字颜色 6 7" xfId="2983"/>
    <cellStyle name="60% - 强调文字颜色 6 7 2" xfId="2481"/>
    <cellStyle name="60% - 强调文字颜色 6 8" xfId="2985"/>
    <cellStyle name="60% - 强调文字颜色 6 9" xfId="1064"/>
    <cellStyle name="60% - 着色 1" xfId="2986"/>
    <cellStyle name="60% - 着色 1 2" xfId="2987"/>
    <cellStyle name="60% - 着色 2" xfId="2988"/>
    <cellStyle name="60% - 着色 2 2" xfId="2990"/>
    <cellStyle name="60% - 着色 3" xfId="2991"/>
    <cellStyle name="60% - 着色 3 2" xfId="2992"/>
    <cellStyle name="60% - 着色 4" xfId="2993"/>
    <cellStyle name="60% - 着色 4 2" xfId="1855"/>
    <cellStyle name="60% - 着色 5" xfId="2994"/>
    <cellStyle name="60% - 着色 6" xfId="2996"/>
    <cellStyle name="60% - 着色 6 2" xfId="112"/>
    <cellStyle name="Calc Currency (0)" xfId="2997"/>
    <cellStyle name="Calc Currency (0) 2" xfId="2588"/>
    <cellStyle name="Comma [0]" xfId="2216"/>
    <cellStyle name="Comma [0] 2" xfId="2999"/>
    <cellStyle name="comma zerodec" xfId="3000"/>
    <cellStyle name="comma zerodec 2" xfId="2666"/>
    <cellStyle name="Comma_1995" xfId="3002"/>
    <cellStyle name="Currency [0]" xfId="3003"/>
    <cellStyle name="Currency [0] 2" xfId="3004"/>
    <cellStyle name="Currency_1995" xfId="2498"/>
    <cellStyle name="Currency1" xfId="1896"/>
    <cellStyle name="Currency1 2" xfId="3006"/>
    <cellStyle name="Date" xfId="3008"/>
    <cellStyle name="Date 2" xfId="3009"/>
    <cellStyle name="Dollar (zero dec)" xfId="3011"/>
    <cellStyle name="Dollar (zero dec) 2" xfId="3012"/>
    <cellStyle name="Fixed" xfId="3016"/>
    <cellStyle name="Fixed 2" xfId="2867"/>
    <cellStyle name="Header1" xfId="2972"/>
    <cellStyle name="Header1 2" xfId="3017"/>
    <cellStyle name="Header2" xfId="3020"/>
    <cellStyle name="Header2 2" xfId="3021"/>
    <cellStyle name="HEADING1" xfId="2304"/>
    <cellStyle name="HEADING1 2" xfId="3022"/>
    <cellStyle name="HEADING2" xfId="3023"/>
    <cellStyle name="HEADING2 2" xfId="3024"/>
    <cellStyle name="no dec" xfId="1843"/>
    <cellStyle name="no dec 2" xfId="1845"/>
    <cellStyle name="Norma,_laroux_4_营业在建 (2)_E21" xfId="1104"/>
    <cellStyle name="Normal_#10-Headcount" xfId="3025"/>
    <cellStyle name="Percent_laroux" xfId="1781"/>
    <cellStyle name="Total" xfId="3027"/>
    <cellStyle name="Total 2" xfId="3030"/>
    <cellStyle name="百分比 2" xfId="3034"/>
    <cellStyle name="百分比 2 2" xfId="1094"/>
    <cellStyle name="百分比 2 2 2" xfId="3035"/>
    <cellStyle name="百分比 2 2 2 2" xfId="3036"/>
    <cellStyle name="百分比 2 2 2 2 2" xfId="697"/>
    <cellStyle name="百分比 2 2 2 2 2 2" xfId="704"/>
    <cellStyle name="百分比 2 2 2 2 3" xfId="710"/>
    <cellStyle name="百分比 2 2 2 3" xfId="3037"/>
    <cellStyle name="百分比 2 2 2 3 2" xfId="3038"/>
    <cellStyle name="百分比 2 2 2 4" xfId="410"/>
    <cellStyle name="百分比 2 2 3" xfId="3039"/>
    <cellStyle name="百分比 2 2 3 2" xfId="3040"/>
    <cellStyle name="百分比 2 2 3 2 2" xfId="3041"/>
    <cellStyle name="百分比 2 2 3 3" xfId="3042"/>
    <cellStyle name="百分比 2 2 4" xfId="3044"/>
    <cellStyle name="百分比 2 2 4 2" xfId="2336"/>
    <cellStyle name="百分比 2 2 5" xfId="3045"/>
    <cellStyle name="百分比 2 3" xfId="822"/>
    <cellStyle name="百分比 2 3 2" xfId="3046"/>
    <cellStyle name="百分比 2 3 2 2" xfId="3047"/>
    <cellStyle name="百分比 2 3 2 2 2" xfId="3048"/>
    <cellStyle name="百分比 2 3 2 3" xfId="3049"/>
    <cellStyle name="百分比 2 3 3" xfId="3050"/>
    <cellStyle name="百分比 2 3 3 2" xfId="3051"/>
    <cellStyle name="百分比 2 3 4" xfId="3053"/>
    <cellStyle name="百分比 2 4" xfId="3055"/>
    <cellStyle name="百分比 2 4 2" xfId="3056"/>
    <cellStyle name="百分比 2 4 2 2" xfId="3057"/>
    <cellStyle name="百分比 2 4 3" xfId="192"/>
    <cellStyle name="百分比 2 5" xfId="3058"/>
    <cellStyle name="百分比 2 5 2" xfId="3059"/>
    <cellStyle name="百分比 2 6" xfId="2780"/>
    <cellStyle name="百分比 3" xfId="3060"/>
    <cellStyle name="百分比 3 2" xfId="3062"/>
    <cellStyle name="百分比 3 2 2" xfId="2961"/>
    <cellStyle name="百分比 3 2 2 2" xfId="2963"/>
    <cellStyle name="百分比 3 2 2 2 2" xfId="1017"/>
    <cellStyle name="百分比 3 2 2 3" xfId="2966"/>
    <cellStyle name="百分比 3 2 3" xfId="2970"/>
    <cellStyle name="百分比 3 2 3 2" xfId="104"/>
    <cellStyle name="百分比 3 2 4" xfId="2978"/>
    <cellStyle name="百分比 3 3" xfId="826"/>
    <cellStyle name="百分比 3 3 2" xfId="3063"/>
    <cellStyle name="百分比 3 3 2 2" xfId="3064"/>
    <cellStyle name="百分比 3 3 3" xfId="3065"/>
    <cellStyle name="百分比 3 4" xfId="3066"/>
    <cellStyle name="百分比 3 4 2" xfId="3067"/>
    <cellStyle name="百分比 3 5" xfId="3068"/>
    <cellStyle name="百分比 3 5 2" xfId="79"/>
    <cellStyle name="百分比 3 6" xfId="2803"/>
    <cellStyle name="百分比 4" xfId="1378"/>
    <cellStyle name="百分比 4 2" xfId="3070"/>
    <cellStyle name="百分比 4 2 2" xfId="3072"/>
    <cellStyle name="百分比 4 2 2 2" xfId="3075"/>
    <cellStyle name="百分比 4 2 2 2 2" xfId="3076"/>
    <cellStyle name="百分比 4 2 2 3" xfId="3078"/>
    <cellStyle name="百分比 4 2 3" xfId="3080"/>
    <cellStyle name="百分比 4 2 3 2" xfId="3083"/>
    <cellStyle name="百分比 4 2 4" xfId="1507"/>
    <cellStyle name="百分比 4 3" xfId="3085"/>
    <cellStyle name="百分比 4 3 2" xfId="3088"/>
    <cellStyle name="百分比 4 3 2 2" xfId="3091"/>
    <cellStyle name="百分比 4 3 3" xfId="2058"/>
    <cellStyle name="百分比 4 4" xfId="3093"/>
    <cellStyle name="百分比 4 4 2" xfId="3095"/>
    <cellStyle name="百分比 4 5" xfId="1819"/>
    <cellStyle name="百分比 5" xfId="3096"/>
    <cellStyle name="百分比 5 2" xfId="3100"/>
    <cellStyle name="百分比 5 2 2" xfId="3104"/>
    <cellStyle name="百分比 5 2 2 2" xfId="3107"/>
    <cellStyle name="百分比 5 2 2 2 2" xfId="3108"/>
    <cellStyle name="百分比 5 2 2 3" xfId="946"/>
    <cellStyle name="百分比 5 2 3" xfId="3110"/>
    <cellStyle name="百分比 5 2 3 2" xfId="3114"/>
    <cellStyle name="百分比 5 2 4" xfId="1566"/>
    <cellStyle name="百分比 5 3" xfId="3118"/>
    <cellStyle name="百分比 5 3 2" xfId="3120"/>
    <cellStyle name="百分比 5 3 2 2" xfId="3121"/>
    <cellStyle name="百分比 5 3 3" xfId="3122"/>
    <cellStyle name="百分比 5 4" xfId="3126"/>
    <cellStyle name="百分比 5 4 2" xfId="3128"/>
    <cellStyle name="百分比 5 5" xfId="3130"/>
    <cellStyle name="百分比 5 5 2" xfId="3132"/>
    <cellStyle name="百分比 5 6" xfId="3133"/>
    <cellStyle name="百分比 5 7" xfId="793"/>
    <cellStyle name="百分比 6" xfId="3136"/>
    <cellStyle name="百分比 6 2" xfId="3140"/>
    <cellStyle name="百分比 6 2 2" xfId="3142"/>
    <cellStyle name="百分比 6 2 2 2" xfId="3145"/>
    <cellStyle name="百分比 6 2 2 2 2" xfId="2142"/>
    <cellStyle name="百分比 6 2 2 3" xfId="3146"/>
    <cellStyle name="百分比 6 2 3" xfId="3148"/>
    <cellStyle name="百分比 6 2 3 2" xfId="3151"/>
    <cellStyle name="百分比 6 2 4" xfId="1593"/>
    <cellStyle name="百分比 6 3" xfId="3154"/>
    <cellStyle name="百分比 6 3 2" xfId="3156"/>
    <cellStyle name="百分比 6 3 2 2" xfId="3158"/>
    <cellStyle name="百分比 6 3 3" xfId="3159"/>
    <cellStyle name="百分比 6 4" xfId="3162"/>
    <cellStyle name="百分比 6 4 2" xfId="3164"/>
    <cellStyle name="百分比 6 5" xfId="3166"/>
    <cellStyle name="百分比 7" xfId="3167"/>
    <cellStyle name="百分比 7 2" xfId="3169"/>
    <cellStyle name="百分比 7 2 2" xfId="3170"/>
    <cellStyle name="百分比 7 2 2 2" xfId="3171"/>
    <cellStyle name="百分比 7 2 2 2 2" xfId="3172"/>
    <cellStyle name="百分比 7 2 2 3" xfId="3173"/>
    <cellStyle name="百分比 7 2 3" xfId="3174"/>
    <cellStyle name="百分比 7 2 3 2" xfId="3175"/>
    <cellStyle name="百分比 7 2 4" xfId="1612"/>
    <cellStyle name="百分比 7 3" xfId="3176"/>
    <cellStyle name="百分比 7 3 2" xfId="3177"/>
    <cellStyle name="百分比 7 3 2 2" xfId="3178"/>
    <cellStyle name="百分比 7 3 3" xfId="3179"/>
    <cellStyle name="百分比 7 4" xfId="3181"/>
    <cellStyle name="百分比 7 4 2" xfId="3182"/>
    <cellStyle name="百分比 7 5" xfId="3183"/>
    <cellStyle name="百分比 8" xfId="3184"/>
    <cellStyle name="标题 1 2" xfId="1940"/>
    <cellStyle name="标题 1 2 2" xfId="579"/>
    <cellStyle name="标题 1 2 2 2" xfId="3185"/>
    <cellStyle name="标题 1 2 2 2 2" xfId="3186"/>
    <cellStyle name="标题 1 2 2 3" xfId="3188"/>
    <cellStyle name="标题 1 2 3" xfId="3189"/>
    <cellStyle name="标题 1 2 3 2" xfId="3190"/>
    <cellStyle name="标题 1 2 3 2 2" xfId="2753"/>
    <cellStyle name="标题 1 2 3 3" xfId="3192"/>
    <cellStyle name="标题 1 2 3 4" xfId="3195"/>
    <cellStyle name="标题 1 2 4" xfId="1007"/>
    <cellStyle name="标题 1 2 4 2" xfId="3196"/>
    <cellStyle name="标题 1 2 5" xfId="2908"/>
    <cellStyle name="标题 1 2_2015财政决算公开" xfId="2935"/>
    <cellStyle name="标题 1 3" xfId="1747"/>
    <cellStyle name="标题 1 3 2" xfId="597"/>
    <cellStyle name="标题 1 3 2 2" xfId="3198"/>
    <cellStyle name="标题 1 3 2 2 2" xfId="3199"/>
    <cellStyle name="标题 1 3 2 3" xfId="3201"/>
    <cellStyle name="标题 1 3 3" xfId="3202"/>
    <cellStyle name="标题 1 3 3 2" xfId="3203"/>
    <cellStyle name="标题 1 3 4" xfId="1011"/>
    <cellStyle name="标题 1 4" xfId="3205"/>
    <cellStyle name="标题 1 4 2" xfId="3207"/>
    <cellStyle name="标题 1 4 2 2" xfId="2030"/>
    <cellStyle name="标题 1 4 3" xfId="3208"/>
    <cellStyle name="标题 1 5" xfId="3210"/>
    <cellStyle name="标题 1 5 2" xfId="47"/>
    <cellStyle name="标题 1 5 2 2" xfId="2062"/>
    <cellStyle name="标题 1 5 3" xfId="3211"/>
    <cellStyle name="标题 1 6" xfId="3214"/>
    <cellStyle name="标题 1 6 2" xfId="3215"/>
    <cellStyle name="标题 1 7" xfId="3216"/>
    <cellStyle name="标题 1 8" xfId="897"/>
    <cellStyle name="标题 10" xfId="3217"/>
    <cellStyle name="标题 2 2" xfId="3218"/>
    <cellStyle name="标题 2 2 2" xfId="746"/>
    <cellStyle name="标题 2 2 2 2" xfId="3219"/>
    <cellStyle name="标题 2 2 2 2 2" xfId="3221"/>
    <cellStyle name="标题 2 2 2 3" xfId="3222"/>
    <cellStyle name="标题 2 2 3" xfId="3223"/>
    <cellStyle name="标题 2 2 3 2" xfId="3225"/>
    <cellStyle name="标题 2 2 3 2 2" xfId="2592"/>
    <cellStyle name="标题 2 2 3 3" xfId="3227"/>
    <cellStyle name="标题 2 2 3 4" xfId="3230"/>
    <cellStyle name="标题 2 2 4" xfId="1300"/>
    <cellStyle name="标题 2 2 4 2" xfId="1303"/>
    <cellStyle name="标题 2 2 5" xfId="1305"/>
    <cellStyle name="标题 2 2_2015财政决算公开" xfId="1881"/>
    <cellStyle name="标题 2 3" xfId="3231"/>
    <cellStyle name="标题 2 3 2" xfId="762"/>
    <cellStyle name="标题 2 3 2 2" xfId="3233"/>
    <cellStyle name="标题 2 3 2 2 2" xfId="3234"/>
    <cellStyle name="标题 2 3 2 3" xfId="3235"/>
    <cellStyle name="标题 2 3 3" xfId="3236"/>
    <cellStyle name="标题 2 3 3 2" xfId="3237"/>
    <cellStyle name="标题 2 3 4" xfId="3238"/>
    <cellStyle name="标题 2 4" xfId="3239"/>
    <cellStyle name="标题 2 4 2" xfId="3241"/>
    <cellStyle name="标题 2 4 2 2" xfId="2126"/>
    <cellStyle name="标题 2 4 3" xfId="3143"/>
    <cellStyle name="标题 2 5" xfId="3242"/>
    <cellStyle name="标题 2 5 2" xfId="790"/>
    <cellStyle name="标题 2 5 2 2" xfId="2177"/>
    <cellStyle name="标题 2 5 3" xfId="3149"/>
    <cellStyle name="标题 2 6" xfId="3244"/>
    <cellStyle name="标题 2 6 2" xfId="3245"/>
    <cellStyle name="标题 2 7" xfId="3246"/>
    <cellStyle name="标题 2 8" xfId="1404"/>
    <cellStyle name="标题 3 2" xfId="3247"/>
    <cellStyle name="标题 3 2 2" xfId="3249"/>
    <cellStyle name="标题 3 2 2 2" xfId="3254"/>
    <cellStyle name="标题 3 2 2 2 2" xfId="1046"/>
    <cellStyle name="标题 3 2 2 3" xfId="3259"/>
    <cellStyle name="标题 3 2 3" xfId="3261"/>
    <cellStyle name="标题 3 2 3 2" xfId="1654"/>
    <cellStyle name="标题 3 2 3 2 2" xfId="1252"/>
    <cellStyle name="标题 3 2 3 3" xfId="3263"/>
    <cellStyle name="标题 3 2 3 4" xfId="3264"/>
    <cellStyle name="标题 3 2 4" xfId="3266"/>
    <cellStyle name="标题 3 2 4 2" xfId="3268"/>
    <cellStyle name="标题 3 2 5" xfId="3270"/>
    <cellStyle name="标题 3 2_2015财政决算公开" xfId="3029"/>
    <cellStyle name="标题 3 3" xfId="3271"/>
    <cellStyle name="标题 3 3 2" xfId="3272"/>
    <cellStyle name="标题 3 3 2 2" xfId="2638"/>
    <cellStyle name="标题 3 3 2 2 2" xfId="2640"/>
    <cellStyle name="标题 3 3 2 3" xfId="2642"/>
    <cellStyle name="标题 3 3 3" xfId="3273"/>
    <cellStyle name="标题 3 3 3 2" xfId="2713"/>
    <cellStyle name="标题 3 3 4" xfId="3274"/>
    <cellStyle name="标题 3 4" xfId="3275"/>
    <cellStyle name="标题 3 4 2" xfId="3276"/>
    <cellStyle name="标题 3 4 2 2" xfId="2233"/>
    <cellStyle name="标题 3 4 3" xfId="3157"/>
    <cellStyle name="标题 3 5" xfId="3277"/>
    <cellStyle name="标题 3 5 2" xfId="3278"/>
    <cellStyle name="标题 3 5 2 2" xfId="2275"/>
    <cellStyle name="标题 3 5 3" xfId="3279"/>
    <cellStyle name="标题 3 6" xfId="3281"/>
    <cellStyle name="标题 3 6 2" xfId="3282"/>
    <cellStyle name="标题 3 7" xfId="3283"/>
    <cellStyle name="标题 3 8" xfId="3284"/>
    <cellStyle name="标题 4 2" xfId="288"/>
    <cellStyle name="标题 4 2 2" xfId="3285"/>
    <cellStyle name="标题 4 2 2 2" xfId="3286"/>
    <cellStyle name="标题 4 2 2 2 2" xfId="3287"/>
    <cellStyle name="标题 4 2 2 3" xfId="3288"/>
    <cellStyle name="标题 4 2 3" xfId="3289"/>
    <cellStyle name="标题 4 2 3 2" xfId="3290"/>
    <cellStyle name="标题 4 2 3 2 2" xfId="3291"/>
    <cellStyle name="标题 4 2 3 3" xfId="3292"/>
    <cellStyle name="标题 4 2 3 4" xfId="1916"/>
    <cellStyle name="标题 4 2 4" xfId="3293"/>
    <cellStyle name="标题 4 2 4 2" xfId="3294"/>
    <cellStyle name="标题 4 2 5" xfId="3295"/>
    <cellStyle name="标题 4 2_2015财政决算公开" xfId="3296"/>
    <cellStyle name="标题 4 3" xfId="3297"/>
    <cellStyle name="标题 4 3 2" xfId="3298"/>
    <cellStyle name="标题 4 3 2 2" xfId="3300"/>
    <cellStyle name="标题 4 3 2 2 2" xfId="3302"/>
    <cellStyle name="标题 4 3 2 3" xfId="3303"/>
    <cellStyle name="标题 4 3 3" xfId="3304"/>
    <cellStyle name="标题 4 3 3 2" xfId="3305"/>
    <cellStyle name="标题 4 3 4" xfId="3307"/>
    <cellStyle name="标题 4 4" xfId="1177"/>
    <cellStyle name="标题 4 4 2" xfId="1179"/>
    <cellStyle name="标题 4 4 2 2" xfId="1181"/>
    <cellStyle name="标题 4 4 3" xfId="1184"/>
    <cellStyle name="标题 4 5" xfId="1198"/>
    <cellStyle name="标题 4 5 2" xfId="1200"/>
    <cellStyle name="标题 4 5 2 2" xfId="1202"/>
    <cellStyle name="标题 4 5 3" xfId="1205"/>
    <cellStyle name="标题 4 6" xfId="1211"/>
    <cellStyle name="标题 4 6 2" xfId="1213"/>
    <cellStyle name="标题 4 7" xfId="1226"/>
    <cellStyle name="标题 4 8" xfId="1229"/>
    <cellStyle name="标题 5" xfId="508"/>
    <cellStyle name="标题 5 2" xfId="315"/>
    <cellStyle name="标题 5 2 2" xfId="3308"/>
    <cellStyle name="标题 5 2 2 2" xfId="3310"/>
    <cellStyle name="标题 5 2 2 2 2" xfId="3312"/>
    <cellStyle name="标题 5 2 2 2 2 2" xfId="1708"/>
    <cellStyle name="标题 5 2 2 2 3" xfId="3314"/>
    <cellStyle name="标题 5 2 2 2_2015财政决算公开" xfId="3315"/>
    <cellStyle name="标题 5 2 2 3" xfId="3099"/>
    <cellStyle name="标题 5 2 2 3 2" xfId="3103"/>
    <cellStyle name="标题 5 2 2 4" xfId="3117"/>
    <cellStyle name="标题 5 2 2 5" xfId="3125"/>
    <cellStyle name="标题 5 2 2_2015财政决算公开" xfId="3317"/>
    <cellStyle name="标题 5 2 3" xfId="3318"/>
    <cellStyle name="标题 5 2 3 2" xfId="3320"/>
    <cellStyle name="标题 5 2 3 2 2" xfId="3322"/>
    <cellStyle name="标题 5 2 3 3" xfId="3139"/>
    <cellStyle name="标题 5 2 3 4" xfId="3153"/>
    <cellStyle name="标题 5 2 3_2015财政决算公开" xfId="3019"/>
    <cellStyle name="标题 5 2 4" xfId="3323"/>
    <cellStyle name="标题 5 2 4 2" xfId="2042"/>
    <cellStyle name="标题 5 2 5" xfId="3324"/>
    <cellStyle name="标题 5 2 6" xfId="3325"/>
    <cellStyle name="标题 5 2_2015财政决算公开" xfId="2580"/>
    <cellStyle name="标题 5 3" xfId="3326"/>
    <cellStyle name="标题 5 3 2" xfId="95"/>
    <cellStyle name="标题 5 3 2 2" xfId="1630"/>
    <cellStyle name="标题 5 3 2 2 2" xfId="1632"/>
    <cellStyle name="标题 5 3 2 3" xfId="1666"/>
    <cellStyle name="标题 5 3 2_2015财政决算公开" xfId="133"/>
    <cellStyle name="标题 5 3 3" xfId="74"/>
    <cellStyle name="标题 5 3 3 2" xfId="1729"/>
    <cellStyle name="标题 5 3 4" xfId="64"/>
    <cellStyle name="标题 5 3 5" xfId="3327"/>
    <cellStyle name="标题 5 3_2015财政决算公开" xfId="3329"/>
    <cellStyle name="标题 5 4" xfId="1239"/>
    <cellStyle name="标题 5 4 2" xfId="1241"/>
    <cellStyle name="标题 5 4 2 2" xfId="2420"/>
    <cellStyle name="标题 5 4 3" xfId="832"/>
    <cellStyle name="标题 5 5" xfId="1243"/>
    <cellStyle name="标题 5 5 2" xfId="1245"/>
    <cellStyle name="标题 5 6" xfId="1247"/>
    <cellStyle name="标题 5 7" xfId="1251"/>
    <cellStyle name="标题 5_2015财政决算公开" xfId="3330"/>
    <cellStyle name="标题 6" xfId="515"/>
    <cellStyle name="标题 6 2" xfId="3331"/>
    <cellStyle name="标题 7" xfId="3332"/>
    <cellStyle name="标题 7 2" xfId="3333"/>
    <cellStyle name="标题 8" xfId="2808"/>
    <cellStyle name="标题 9" xfId="3334"/>
    <cellStyle name="表标题" xfId="3336"/>
    <cellStyle name="表标题 2" xfId="3337"/>
    <cellStyle name="表标题 2 2" xfId="3338"/>
    <cellStyle name="表标题 2 2 2" xfId="502"/>
    <cellStyle name="表标题 2 2 2 2" xfId="3339"/>
    <cellStyle name="表标题 2 2 3" xfId="3340"/>
    <cellStyle name="表标题 2 3" xfId="3341"/>
    <cellStyle name="表标题 2 3 2" xfId="523"/>
    <cellStyle name="表标题 2 4" xfId="3342"/>
    <cellStyle name="表标题 3" xfId="3028"/>
    <cellStyle name="表标题 3 2" xfId="3343"/>
    <cellStyle name="表标题 3 2 2" xfId="627"/>
    <cellStyle name="表标题 3 3" xfId="3344"/>
    <cellStyle name="表标题 4" xfId="3345"/>
    <cellStyle name="表标题 4 2" xfId="3346"/>
    <cellStyle name="表标题 5" xfId="1804"/>
    <cellStyle name="差 2" xfId="3348"/>
    <cellStyle name="差 2 2" xfId="3350"/>
    <cellStyle name="差 2 2 2" xfId="732"/>
    <cellStyle name="差 2 2 2 2" xfId="734"/>
    <cellStyle name="差 2 2 2 2 2" xfId="736"/>
    <cellStyle name="差 2 2 2 3" xfId="739"/>
    <cellStyle name="差 2 2 3" xfId="753"/>
    <cellStyle name="差 2 2 3 2" xfId="755"/>
    <cellStyle name="差 2 2 4" xfId="770"/>
    <cellStyle name="差 2 3" xfId="2000"/>
    <cellStyle name="差 2 3 2" xfId="72"/>
    <cellStyle name="差 2 3 2 2" xfId="656"/>
    <cellStyle name="差 2 3 3" xfId="684"/>
    <cellStyle name="差 2 4" xfId="3351"/>
    <cellStyle name="差 2 4 2" xfId="3054"/>
    <cellStyle name="差 2 5" xfId="3352"/>
    <cellStyle name="差 2_2015财政决算公开" xfId="3353"/>
    <cellStyle name="差 3" xfId="3355"/>
    <cellStyle name="差 3 2" xfId="1546"/>
    <cellStyle name="差 3 2 2" xfId="1126"/>
    <cellStyle name="差 3 2 2 2" xfId="1128"/>
    <cellStyle name="差 3 2 2 2 2" xfId="1130"/>
    <cellStyle name="差 3 2 2 3" xfId="1132"/>
    <cellStyle name="差 3 2 3" xfId="845"/>
    <cellStyle name="差 3 2 3 2" xfId="428"/>
    <cellStyle name="差 3 2 4" xfId="853"/>
    <cellStyle name="差 3 3" xfId="3356"/>
    <cellStyle name="差 3 3 2" xfId="1145"/>
    <cellStyle name="差 3 3 2 2" xfId="1582"/>
    <cellStyle name="差 3 3 3" xfId="888"/>
    <cellStyle name="差 3 4" xfId="3357"/>
    <cellStyle name="差 3 4 2" xfId="1157"/>
    <cellStyle name="差 3 5" xfId="3358"/>
    <cellStyle name="差 4" xfId="333"/>
    <cellStyle name="差 4 2" xfId="3359"/>
    <cellStyle name="差 4 2 2" xfId="1260"/>
    <cellStyle name="差 4 2 2 2" xfId="1262"/>
    <cellStyle name="差 4 2 3" xfId="924"/>
    <cellStyle name="差 4 3" xfId="3360"/>
    <cellStyle name="差 4 3 2" xfId="1269"/>
    <cellStyle name="差 4 4" xfId="3361"/>
    <cellStyle name="差 5" xfId="3362"/>
    <cellStyle name="差 5 2" xfId="3363"/>
    <cellStyle name="差 5 2 2" xfId="3364"/>
    <cellStyle name="差 5 2 2 2" xfId="3365"/>
    <cellStyle name="差 5 2 3" xfId="426"/>
    <cellStyle name="差 5 3" xfId="3366"/>
    <cellStyle name="差 5 3 2" xfId="3367"/>
    <cellStyle name="差 5 4" xfId="3368"/>
    <cellStyle name="差 6" xfId="3369"/>
    <cellStyle name="差 6 2" xfId="3370"/>
    <cellStyle name="差 6 2 2" xfId="3371"/>
    <cellStyle name="差 6 3" xfId="3372"/>
    <cellStyle name="差 7" xfId="2646"/>
    <cellStyle name="差 7 2" xfId="2648"/>
    <cellStyle name="差 8" xfId="2651"/>
    <cellStyle name="差_5.中央部门决算（草案)-1" xfId="3220"/>
    <cellStyle name="差_F00DC810C49E00C2E0430A3413167AE0" xfId="71"/>
    <cellStyle name="差_出版署2010年度中央部门决算草案" xfId="3373"/>
    <cellStyle name="差_全国友协2010年度中央部门决算（草案）" xfId="2830"/>
    <cellStyle name="差_司法部2010年度中央部门决算（草案）报" xfId="3374"/>
    <cellStyle name="常规" xfId="0" builtinId="0"/>
    <cellStyle name="常规 10" xfId="2229"/>
    <cellStyle name="常规 10 2" xfId="3375"/>
    <cellStyle name="常规 10 2 2" xfId="3376"/>
    <cellStyle name="常规 10 2 2 2" xfId="2586"/>
    <cellStyle name="常规 10 2 2 2 2" xfId="2466"/>
    <cellStyle name="常规 10 2 2 3" xfId="3377"/>
    <cellStyle name="常规 10 2 2_2015财政决算公开" xfId="3378"/>
    <cellStyle name="常规 10 2 3" xfId="1538"/>
    <cellStyle name="常规 10 2 3 2" xfId="3379"/>
    <cellStyle name="常规 10 2 4" xfId="3381"/>
    <cellStyle name="常规 10 2_2015财政决算公开" xfId="1970"/>
    <cellStyle name="常规 10 3" xfId="875"/>
    <cellStyle name="常规 10 3 2" xfId="1660"/>
    <cellStyle name="常规 10 3 2 2" xfId="3382"/>
    <cellStyle name="常规 10 3 3" xfId="3383"/>
    <cellStyle name="常规 10 3_2015财政决算公开" xfId="3033"/>
    <cellStyle name="常规 10 4" xfId="3385"/>
    <cellStyle name="常规 10 4 2" xfId="3387"/>
    <cellStyle name="常规 10 5" xfId="3390"/>
    <cellStyle name="常规 10 6" xfId="3393"/>
    <cellStyle name="常规 10_2015财政决算公开" xfId="3395"/>
    <cellStyle name="常规 11" xfId="3396"/>
    <cellStyle name="常规 11 2" xfId="451"/>
    <cellStyle name="常规 11 2 2" xfId="454"/>
    <cellStyle name="常规 11 2 2 2" xfId="456"/>
    <cellStyle name="常规 11 2 2 2 2" xfId="3397"/>
    <cellStyle name="常规 11 2 2 3" xfId="3399"/>
    <cellStyle name="常规 11 2 3" xfId="460"/>
    <cellStyle name="常规 11 2 3 2" xfId="462"/>
    <cellStyle name="常规 11 2 4" xfId="465"/>
    <cellStyle name="常规 11 2 5" xfId="471"/>
    <cellStyle name="常规 11 3" xfId="476"/>
    <cellStyle name="常规 11 3 2" xfId="481"/>
    <cellStyle name="常规 11 3 2 2" xfId="486"/>
    <cellStyle name="常规 11 3 3" xfId="492"/>
    <cellStyle name="常规 11 3 4" xfId="500"/>
    <cellStyle name="常规 11 4" xfId="506"/>
    <cellStyle name="常规 11 4 2" xfId="514"/>
    <cellStyle name="常规 11 5" xfId="131"/>
    <cellStyle name="常规 11 6" xfId="535"/>
    <cellStyle name="常规 11_报 预算   行政政法处(1)" xfId="3400"/>
    <cellStyle name="常规 12" xfId="3402"/>
    <cellStyle name="常规 12 2" xfId="600"/>
    <cellStyle name="常规 12 2 2" xfId="33"/>
    <cellStyle name="常规 12 2 2 2" xfId="602"/>
    <cellStyle name="常规 12 2 2 2 2" xfId="2984"/>
    <cellStyle name="常规 12 2 2 2 2 2" xfId="3403"/>
    <cellStyle name="常规 12 2 2 2 3" xfId="1063"/>
    <cellStyle name="常规 12 2 2 2_2015财政决算公开" xfId="3407"/>
    <cellStyle name="常规 12 2 2 3" xfId="3408"/>
    <cellStyle name="常规 12 2 2 3 2" xfId="3409"/>
    <cellStyle name="常规 12 2 2 4" xfId="3410"/>
    <cellStyle name="常规 12 2 2 5" xfId="3411"/>
    <cellStyle name="常规 12 2 2_2015财政决算公开" xfId="2312"/>
    <cellStyle name="常规 12 2 3" xfId="20"/>
    <cellStyle name="常规 12 2 3 2" xfId="607"/>
    <cellStyle name="常规 12 2 3 2 2" xfId="1517"/>
    <cellStyle name="常规 12 2 3 3" xfId="3412"/>
    <cellStyle name="常规 12 2 3_2015财政决算公开" xfId="3413"/>
    <cellStyle name="常规 12 2 4" xfId="51"/>
    <cellStyle name="常规 12 2 4 2" xfId="3414"/>
    <cellStyle name="常规 12 2 5" xfId="3206"/>
    <cellStyle name="常规 12 2_2015财政决算公开" xfId="610"/>
    <cellStyle name="常规 12 3" xfId="615"/>
    <cellStyle name="常规 12 3 2" xfId="617"/>
    <cellStyle name="常规 12 3 2 2" xfId="619"/>
    <cellStyle name="常规 12 3 3" xfId="621"/>
    <cellStyle name="常规 12 3_2015财政决算公开" xfId="264"/>
    <cellStyle name="常规 12 4" xfId="634"/>
    <cellStyle name="常规 12 4 2" xfId="637"/>
    <cellStyle name="常规 12 4 2 2" xfId="3415"/>
    <cellStyle name="常规 12 4 3" xfId="3416"/>
    <cellStyle name="常规 12 4_2015财政决算公开" xfId="3418"/>
    <cellStyle name="常规 12 5" xfId="642"/>
    <cellStyle name="常规 12 5 2" xfId="646"/>
    <cellStyle name="常规 12 6" xfId="649"/>
    <cellStyle name="常规 12 7" xfId="3420"/>
    <cellStyle name="常规 12_2015财政决算公开" xfId="3421"/>
    <cellStyle name="常规 13" xfId="3423"/>
    <cellStyle name="常规 13 2" xfId="769"/>
    <cellStyle name="常规 13 2 2" xfId="772"/>
    <cellStyle name="常规 13 2 2 2" xfId="108"/>
    <cellStyle name="常规 13 2 2 2 2" xfId="1330"/>
    <cellStyle name="常规 13 2 2 3" xfId="3425"/>
    <cellStyle name="常规 13 2 2_2015财政决算公开" xfId="3427"/>
    <cellStyle name="常规 13 2 3" xfId="775"/>
    <cellStyle name="常规 13 2 3 2" xfId="45"/>
    <cellStyle name="常规 13 2 4" xfId="473"/>
    <cellStyle name="常规 13 2 5" xfId="3240"/>
    <cellStyle name="常规 13 2_2015财政决算公开" xfId="629"/>
    <cellStyle name="常规 13 3" xfId="777"/>
    <cellStyle name="常规 13 3 2" xfId="780"/>
    <cellStyle name="常规 13 3 2 2" xfId="783"/>
    <cellStyle name="常规 13 3 3" xfId="788"/>
    <cellStyle name="常规 13 3_2015财政决算公开" xfId="802"/>
    <cellStyle name="常规 13 4" xfId="805"/>
    <cellStyle name="常规 13 4 2" xfId="255"/>
    <cellStyle name="常规 13 5" xfId="62"/>
    <cellStyle name="常规 13_2015财政决算公开" xfId="2730"/>
    <cellStyle name="常规 14" xfId="269"/>
    <cellStyle name="常规 14 2" xfId="3428"/>
    <cellStyle name="常规 14 2 2" xfId="3429"/>
    <cellStyle name="常规 14 3" xfId="3430"/>
    <cellStyle name="常规 14 3 2" xfId="3431"/>
    <cellStyle name="常规 14 4" xfId="3433"/>
    <cellStyle name="常规 14 4 2" xfId="3434"/>
    <cellStyle name="常规 14 5" xfId="2857"/>
    <cellStyle name="常规 14 6" xfId="2860"/>
    <cellStyle name="常规 14 7" xfId="1832"/>
    <cellStyle name="常规 14_2015财政决算公开" xfId="3435"/>
    <cellStyle name="常规 15" xfId="2777"/>
    <cellStyle name="常规 15 2" xfId="2781"/>
    <cellStyle name="常规 15 2 2" xfId="2784"/>
    <cellStyle name="常规 15 3" xfId="2790"/>
    <cellStyle name="常规 15 3 2" xfId="2793"/>
    <cellStyle name="常规 15 4" xfId="2796"/>
    <cellStyle name="常规 15 4 2" xfId="6"/>
    <cellStyle name="常规 15 5" xfId="2863"/>
    <cellStyle name="常规 15_2015财政决算公开" xfId="3437"/>
    <cellStyle name="常规 16" xfId="2799"/>
    <cellStyle name="常规 16 2" xfId="2804"/>
    <cellStyle name="常规 16 2 2" xfId="2809"/>
    <cellStyle name="常规 16 3" xfId="2814"/>
    <cellStyle name="常规 16_2015财政决算公开" xfId="3438"/>
    <cellStyle name="常规 17" xfId="2688"/>
    <cellStyle name="常规 17 2" xfId="2818"/>
    <cellStyle name="常规 17 2 2" xfId="3439"/>
    <cellStyle name="常规 17 3" xfId="784"/>
    <cellStyle name="常规 17_2015财政决算公开" xfId="1042"/>
    <cellStyle name="常规 18" xfId="487"/>
    <cellStyle name="常规 18 2" xfId="3134"/>
    <cellStyle name="常规 18 2 2" xfId="2362"/>
    <cellStyle name="常规 18 3" xfId="794"/>
    <cellStyle name="常规 18_2015财政决算公开" xfId="2019"/>
    <cellStyle name="常规 19" xfId="3441"/>
    <cellStyle name="常规 19 2" xfId="3443"/>
    <cellStyle name="常规 19 2 2" xfId="3445"/>
    <cellStyle name="常规 19 3" xfId="799"/>
    <cellStyle name="常规 19_2015财政决算公开" xfId="3447"/>
    <cellStyle name="常规 2" xfId="3448"/>
    <cellStyle name="常规 2 10" xfId="3450"/>
    <cellStyle name="常规 2 11" xfId="3452"/>
    <cellStyle name="常规 2 2" xfId="3001"/>
    <cellStyle name="常规 2 2 10" xfId="3454"/>
    <cellStyle name="常规 2 2 11" xfId="2989"/>
    <cellStyle name="常规 2 2 2" xfId="3457"/>
    <cellStyle name="常规 2 2 2 10" xfId="3458"/>
    <cellStyle name="常规 2 2 2 2" xfId="3460"/>
    <cellStyle name="常规 2 2 2 2 2" xfId="1365"/>
    <cellStyle name="常规 2 2 2 2 2 2" xfId="2154"/>
    <cellStyle name="常规 2 2 2 2 2 2 2" xfId="3461"/>
    <cellStyle name="常规 2 2 2 2 2 3" xfId="3462"/>
    <cellStyle name="常规 2 2 2 2 2 3 2" xfId="3464"/>
    <cellStyle name="常规 2 2 2 2 2 4" xfId="2335"/>
    <cellStyle name="常规 2 2 2 2 2 4 2" xfId="3465"/>
    <cellStyle name="常规 2 2 2 2 2 5" xfId="3466"/>
    <cellStyle name="常规 2 2 2 2 2_2015财政决算公开" xfId="3467"/>
    <cellStyle name="常规 2 2 2 2 3" xfId="3468"/>
    <cellStyle name="常规 2 2 2 2 3 2" xfId="3470"/>
    <cellStyle name="常规 2 2 2 2 3 2 2" xfId="3426"/>
    <cellStyle name="常规 2 2 2 2 3 3" xfId="3471"/>
    <cellStyle name="常规 2 2 2 2 3 3 2" xfId="3472"/>
    <cellStyle name="常规 2 2 2 2 3 4" xfId="3473"/>
    <cellStyle name="常规 2 2 2 2 3_2015财政决算公开" xfId="170"/>
    <cellStyle name="常规 2 2 2 2 4" xfId="2653"/>
    <cellStyle name="常规 2 2 2 2 4 2" xfId="3474"/>
    <cellStyle name="常规 2 2 2 2 4 2 2" xfId="3475"/>
    <cellStyle name="常规 2 2 2 2 4 3" xfId="959"/>
    <cellStyle name="常规 2 2 2 2 4 3 2" xfId="3476"/>
    <cellStyle name="常规 2 2 2 2 4 4" xfId="3477"/>
    <cellStyle name="常规 2 2 2 2 4 4 2" xfId="3478"/>
    <cellStyle name="常规 2 2 2 2 4 5" xfId="3479"/>
    <cellStyle name="常规 2 2 2 2 4_2015财政决算公开" xfId="2561"/>
    <cellStyle name="常规 2 2 2 2 5" xfId="244"/>
    <cellStyle name="常规 2 2 2 2 5 2" xfId="1412"/>
    <cellStyle name="常规 2 2 2 2 6" xfId="3480"/>
    <cellStyle name="常规 2 2 2 2 6 2" xfId="1426"/>
    <cellStyle name="常规 2 2 2 2 7" xfId="3481"/>
    <cellStyle name="常规 2 2 2 2 8" xfId="3482"/>
    <cellStyle name="常规 2 2 2 2_2015财政决算公开" xfId="520"/>
    <cellStyle name="常规 2 2 2 3" xfId="3483"/>
    <cellStyle name="常规 2 2 2 3 2" xfId="3484"/>
    <cellStyle name="常规 2 2 2 3 2 2" xfId="3485"/>
    <cellStyle name="常规 2 2 2 3 3" xfId="3486"/>
    <cellStyle name="常规 2 2 2 3 3 2" xfId="3487"/>
    <cellStyle name="常规 2 2 2 3 4" xfId="3489"/>
    <cellStyle name="常规 2 2 2 3 4 2" xfId="3490"/>
    <cellStyle name="常规 2 2 2 3 5" xfId="595"/>
    <cellStyle name="常规 2 2 2 3_2015财政决算公开" xfId="3491"/>
    <cellStyle name="常规 2 2 2 4" xfId="75"/>
    <cellStyle name="常规 2 2 2 4 2" xfId="2239"/>
    <cellStyle name="常规 2 2 2 4 2 2" xfId="2241"/>
    <cellStyle name="常规 2 2 2 4 3" xfId="2243"/>
    <cellStyle name="常规 2 2 2 4 3 2" xfId="1078"/>
    <cellStyle name="常规 2 2 2 4 4" xfId="3493"/>
    <cellStyle name="常规 2 2 2 4 4 2" xfId="3494"/>
    <cellStyle name="常规 2 2 2 4 5" xfId="3197"/>
    <cellStyle name="常规 2 2 2 4_2015财政决算公开" xfId="2247"/>
    <cellStyle name="常规 2 2 2 5" xfId="65"/>
    <cellStyle name="常规 2 2 2 5 2" xfId="2249"/>
    <cellStyle name="常规 2 2 2 5 2 2" xfId="3496"/>
    <cellStyle name="常规 2 2 2 5 3" xfId="3498"/>
    <cellStyle name="常规 2 2 2 5 3 2" xfId="2"/>
    <cellStyle name="常规 2 2 2 5 4" xfId="3499"/>
    <cellStyle name="常规 2 2 2 5_2015财政决算公开" xfId="760"/>
    <cellStyle name="常规 2 2 2 6" xfId="89"/>
    <cellStyle name="常规 2 2 2 6 2" xfId="3500"/>
    <cellStyle name="常规 2 2 2 6 2 2" xfId="3501"/>
    <cellStyle name="常规 2 2 2 6 3" xfId="3451"/>
    <cellStyle name="常规 2 2 2 6 3 2" xfId="3502"/>
    <cellStyle name="常规 2 2 2 6 4" xfId="3453"/>
    <cellStyle name="常规 2 2 2 6 4 2" xfId="3503"/>
    <cellStyle name="常规 2 2 2 6 5" xfId="3505"/>
    <cellStyle name="常规 2 2 2 6_2015财政决算公开" xfId="3506"/>
    <cellStyle name="常规 2 2 2 7" xfId="92"/>
    <cellStyle name="常规 2 2 2 7 2" xfId="3508"/>
    <cellStyle name="常规 2 2 2 8" xfId="103"/>
    <cellStyle name="常规 2 2 2 8 2" xfId="1121"/>
    <cellStyle name="常规 2 2 2 9" xfId="115"/>
    <cellStyle name="常规 2 2 2_2015财政决算公开" xfId="2144"/>
    <cellStyle name="常规 2 2 3" xfId="3512"/>
    <cellStyle name="常规 2 2 3 2" xfId="3513"/>
    <cellStyle name="常规 2 2 3 2 2" xfId="3514"/>
    <cellStyle name="常规 2 2 3 2 2 2" xfId="2260"/>
    <cellStyle name="常规 2 2 3 2 3" xfId="3515"/>
    <cellStyle name="常规 2 2 3 2 3 2" xfId="3516"/>
    <cellStyle name="常规 2 2 3 2 4" xfId="2667"/>
    <cellStyle name="常规 2 2 3 2 4 2" xfId="3517"/>
    <cellStyle name="常规 2 2 3 2 5" xfId="606"/>
    <cellStyle name="常规 2 2 3 3" xfId="3518"/>
    <cellStyle name="常规 2 2 3 3 2" xfId="3519"/>
    <cellStyle name="常规 2 2 3 3 2 2" xfId="3521"/>
    <cellStyle name="常规 2 2 3 3 3" xfId="3522"/>
    <cellStyle name="常规 2 2 3 3 3 2" xfId="3524"/>
    <cellStyle name="常规 2 2 3 3 4" xfId="3526"/>
    <cellStyle name="常规 2 2 3 4" xfId="2253"/>
    <cellStyle name="常规 2 2 3 4 2" xfId="2255"/>
    <cellStyle name="常规 2 2 3 4 2 2" xfId="3510"/>
    <cellStyle name="常规 2 2 3 4 3" xfId="3527"/>
    <cellStyle name="常规 2 2 3 4 3 2" xfId="3530"/>
    <cellStyle name="常规 2 2 3 4 4" xfId="2018"/>
    <cellStyle name="常规 2 2 3 4 4 2" xfId="2022"/>
    <cellStyle name="常规 2 2 3 4 5" xfId="2029"/>
    <cellStyle name="常规 2 2 3 5" xfId="2257"/>
    <cellStyle name="常规 2 2 3 5 2" xfId="3531"/>
    <cellStyle name="常规 2 2 3 6" xfId="2259"/>
    <cellStyle name="常规 2 2 3 6 2" xfId="3532"/>
    <cellStyle name="常规 2 2 3 7" xfId="3533"/>
    <cellStyle name="常规 2 2 3 8" xfId="2980"/>
    <cellStyle name="常规 2 2 4" xfId="3535"/>
    <cellStyle name="常规 2 2 4 2" xfId="3536"/>
    <cellStyle name="常规 2 2 4 2 2" xfId="3537"/>
    <cellStyle name="常规 2 2 4 3" xfId="3538"/>
    <cellStyle name="常规 2 2 4 3 2" xfId="3539"/>
    <cellStyle name="常规 2 2 4 4" xfId="2263"/>
    <cellStyle name="常规 2 2 4 4 2" xfId="3540"/>
    <cellStyle name="常规 2 2 4 5" xfId="3541"/>
    <cellStyle name="常规 2 2 5" xfId="3542"/>
    <cellStyle name="常规 2 2 5 2" xfId="3543"/>
    <cellStyle name="常规 2 2 5 2 2" xfId="3544"/>
    <cellStyle name="常规 2 2 5 3" xfId="3545"/>
    <cellStyle name="常规 2 2 5 3 2" xfId="3546"/>
    <cellStyle name="常规 2 2 5 4" xfId="3547"/>
    <cellStyle name="常规 2 2 5 4 2" xfId="3548"/>
    <cellStyle name="常规 2 2 5 5" xfId="3549"/>
    <cellStyle name="常规 2 2 6" xfId="3069"/>
    <cellStyle name="常规 2 2 6 2" xfId="3071"/>
    <cellStyle name="常规 2 2 6 2 2" xfId="3074"/>
    <cellStyle name="常规 2 2 6 3" xfId="3079"/>
    <cellStyle name="常规 2 2 6 3 2" xfId="3082"/>
    <cellStyle name="常规 2 2 6 4" xfId="1506"/>
    <cellStyle name="常规 2 2 7" xfId="3084"/>
    <cellStyle name="常规 2 2 7 2" xfId="3087"/>
    <cellStyle name="常规 2 2 7 2 2" xfId="3090"/>
    <cellStyle name="常规 2 2 7 3" xfId="2057"/>
    <cellStyle name="常规 2 2 7 3 2" xfId="3551"/>
    <cellStyle name="常规 2 2 7 4" xfId="1522"/>
    <cellStyle name="常规 2 2 7 4 2" xfId="1525"/>
    <cellStyle name="常规 2 2 7 5" xfId="1535"/>
    <cellStyle name="常规 2 2 8" xfId="3092"/>
    <cellStyle name="常规 2 2 8 2" xfId="3094"/>
    <cellStyle name="常规 2 2 9" xfId="1817"/>
    <cellStyle name="常规 2 2 9 2" xfId="3552"/>
    <cellStyle name="常规 2 2_2015财政决算公开" xfId="3306"/>
    <cellStyle name="常规 2 3" xfId="2318"/>
    <cellStyle name="常规 2 3 10" xfId="2759"/>
    <cellStyle name="常规 2 3 11" xfId="3553"/>
    <cellStyle name="常规 2 3 2" xfId="3555"/>
    <cellStyle name="常规 2 3 2 2" xfId="3556"/>
    <cellStyle name="常规 2 3 2 2 2" xfId="3557"/>
    <cellStyle name="常规 2 3 2 2 2 2" xfId="3558"/>
    <cellStyle name="常规 2 3 2 2 3" xfId="3559"/>
    <cellStyle name="常规 2 3 2 2 3 2" xfId="3560"/>
    <cellStyle name="常规 2 3 2 2 4" xfId="2394"/>
    <cellStyle name="常规 2 3 2 2 4 2" xfId="3561"/>
    <cellStyle name="常规 2 3 2 2 5" xfId="77"/>
    <cellStyle name="常规 2 3 2 2 5 2" xfId="3436"/>
    <cellStyle name="常规 2 3 2 2 6" xfId="3463"/>
    <cellStyle name="常规 2 3 2 2 7" xfId="3562"/>
    <cellStyle name="常规 2 3 2 3" xfId="3563"/>
    <cellStyle name="常规 2 3 2 3 2" xfId="3564"/>
    <cellStyle name="常规 2 3 2 3 2 2" xfId="3565"/>
    <cellStyle name="常规 2 3 2 3 3" xfId="3417"/>
    <cellStyle name="常规 2 3 2 3 3 2" xfId="1387"/>
    <cellStyle name="常规 2 3 2 3 4" xfId="3566"/>
    <cellStyle name="常规 2 3 2 3 5" xfId="524"/>
    <cellStyle name="常规 2 3 2 4" xfId="2282"/>
    <cellStyle name="常规 2 3 2 4 2" xfId="2284"/>
    <cellStyle name="常规 2 3 2 4 2 2" xfId="3567"/>
    <cellStyle name="常规 2 3 2 4 3" xfId="3568"/>
    <cellStyle name="常规 2 3 2 4 3 2" xfId="3569"/>
    <cellStyle name="常规 2 3 2 4 4" xfId="3570"/>
    <cellStyle name="常规 2 3 2 4 4 2" xfId="3571"/>
    <cellStyle name="常规 2 3 2 4 5" xfId="3232"/>
    <cellStyle name="常规 2 3 2 5" xfId="2286"/>
    <cellStyle name="常规 2 3 2 5 2" xfId="3572"/>
    <cellStyle name="常规 2 3 2 6" xfId="3573"/>
    <cellStyle name="常规 2 3 2 6 2" xfId="3574"/>
    <cellStyle name="常规 2 3 2 7" xfId="3575"/>
    <cellStyle name="常规 2 3 2 7 2" xfId="3576"/>
    <cellStyle name="常规 2 3 2 8" xfId="3577"/>
    <cellStyle name="常规 2 3 2 9" xfId="3026"/>
    <cellStyle name="常规 2 3 3" xfId="3529"/>
    <cellStyle name="常规 2 3 3 2" xfId="1112"/>
    <cellStyle name="常规 2 3 3 2 2" xfId="3578"/>
    <cellStyle name="常规 2 3 3 3" xfId="3579"/>
    <cellStyle name="常规 2 3 3 3 2" xfId="3580"/>
    <cellStyle name="常规 2 3 3 4" xfId="2291"/>
    <cellStyle name="常规 2 3 3 4 2" xfId="3316"/>
    <cellStyle name="常规 2 3 3 5" xfId="3581"/>
    <cellStyle name="常规 2 3 3 5 2" xfId="3582"/>
    <cellStyle name="常规 2 3 3 6" xfId="3520"/>
    <cellStyle name="常规 2 3 3 7" xfId="3583"/>
    <cellStyle name="常规 2 3 4" xfId="3584"/>
    <cellStyle name="常规 2 3 4 2" xfId="3585"/>
    <cellStyle name="常规 2 3 4 2 2" xfId="3124"/>
    <cellStyle name="常规 2 3 4 3" xfId="3586"/>
    <cellStyle name="常规 2 3 4 3 2" xfId="3161"/>
    <cellStyle name="常规 2 3 4 4" xfId="3587"/>
    <cellStyle name="常规 2 3 4 4 2" xfId="3180"/>
    <cellStyle name="常规 2 3 4 5" xfId="3588"/>
    <cellStyle name="常规 2 3 4 6" xfId="3523"/>
    <cellStyle name="常规 2 3 5" xfId="3309"/>
    <cellStyle name="常规 2 3 5 2" xfId="3311"/>
    <cellStyle name="常规 2 3 5 2 2" xfId="1706"/>
    <cellStyle name="常规 2 3 5 3" xfId="3313"/>
    <cellStyle name="常规 2 3 5 3 2" xfId="1792"/>
    <cellStyle name="常规 2 3 5 4" xfId="3589"/>
    <cellStyle name="常规 2 3 6" xfId="3098"/>
    <cellStyle name="常规 2 3 6 2" xfId="3102"/>
    <cellStyle name="常规 2 3 6 2 2" xfId="3106"/>
    <cellStyle name="常规 2 3 6 3" xfId="3109"/>
    <cellStyle name="常规 2 3 6 3 2" xfId="3113"/>
    <cellStyle name="常规 2 3 6 4" xfId="1565"/>
    <cellStyle name="常规 2 3 6 4 2" xfId="1568"/>
    <cellStyle name="常规 2 3 6 5" xfId="1573"/>
    <cellStyle name="常规 2 3 7" xfId="3116"/>
    <cellStyle name="常规 2 3 7 2" xfId="3119"/>
    <cellStyle name="常规 2 3 8" xfId="3123"/>
    <cellStyle name="常规 2 3 8 2" xfId="3127"/>
    <cellStyle name="常规 2 3 9" xfId="3129"/>
    <cellStyle name="常规 2 3 9 2" xfId="3131"/>
    <cellStyle name="常规 2 4" xfId="3590"/>
    <cellStyle name="常规 2 4 10" xfId="2096"/>
    <cellStyle name="常规 2 4 10 2" xfId="3591"/>
    <cellStyle name="常规 2 4 11" xfId="3592"/>
    <cellStyle name="常规 2 4 2" xfId="3593"/>
    <cellStyle name="常规 2 4 2 2" xfId="3594"/>
    <cellStyle name="常规 2 4 2 2 2" xfId="3595"/>
    <cellStyle name="常规 2 4 2 2 2 2" xfId="3596"/>
    <cellStyle name="常规 2 4 2 2 3" xfId="3597"/>
    <cellStyle name="常规 2 4 2 2 3 2" xfId="3394"/>
    <cellStyle name="常规 2 4 2 2 4" xfId="3598"/>
    <cellStyle name="常规 2 4 2 2 4 2" xfId="1474"/>
    <cellStyle name="常规 2 4 2 2 5" xfId="141"/>
    <cellStyle name="常规 2 4 2 2 5 2" xfId="3599"/>
    <cellStyle name="常规 2 4 2 2 6" xfId="3600"/>
    <cellStyle name="常规 2 4 2 2 7" xfId="3601"/>
    <cellStyle name="常规 2 4 2 3" xfId="3602"/>
    <cellStyle name="常规 2 4 2 3 2" xfId="175"/>
    <cellStyle name="常规 2 4 2 3 2 2" xfId="3605"/>
    <cellStyle name="常规 2 4 2 3 3" xfId="2315"/>
    <cellStyle name="常规 2 4 2 3 3 2" xfId="3606"/>
    <cellStyle name="常规 2 4 2 3 4" xfId="3607"/>
    <cellStyle name="常规 2 4 2 3 5" xfId="3608"/>
    <cellStyle name="常规 2 4 2 4" xfId="2302"/>
    <cellStyle name="常规 2 4 2 4 2" xfId="2614"/>
    <cellStyle name="常规 2 4 2 4 2 2" xfId="2616"/>
    <cellStyle name="常规 2 4 2 4 3" xfId="2623"/>
    <cellStyle name="常规 2 4 2 4 3 2" xfId="2625"/>
    <cellStyle name="常规 2 4 2 4 4" xfId="2632"/>
    <cellStyle name="常规 2 4 2 4 4 2" xfId="2634"/>
    <cellStyle name="常规 2 4 2 4 5" xfId="2637"/>
    <cellStyle name="常规 2 4 2 5" xfId="1972"/>
    <cellStyle name="常规 2 4 2 5 2" xfId="2692"/>
    <cellStyle name="常规 2 4 2 6" xfId="3609"/>
    <cellStyle name="常规 2 4 2 6 2" xfId="1384"/>
    <cellStyle name="常规 2 4 2 7" xfId="3610"/>
    <cellStyle name="常规 2 4 2 7 2" xfId="2821"/>
    <cellStyle name="常规 2 4 2 8" xfId="690"/>
    <cellStyle name="常规 2 4 2 9" xfId="3061"/>
    <cellStyle name="常规 2 4 3" xfId="2021"/>
    <cellStyle name="常规 2 4 3 2" xfId="2024"/>
    <cellStyle name="常规 2 4 3 2 2" xfId="3611"/>
    <cellStyle name="常规 2 4 3 3" xfId="3612"/>
    <cellStyle name="常规 2 4 3 3 2" xfId="3613"/>
    <cellStyle name="常规 2 4 3 4" xfId="2138"/>
    <cellStyle name="常规 2 4 3 4 2" xfId="3614"/>
    <cellStyle name="常规 2 4 3 5" xfId="3455"/>
    <cellStyle name="常规 2 4 3 5 2" xfId="3459"/>
    <cellStyle name="常规 2 4 3 6" xfId="3509"/>
    <cellStyle name="常规 2 4 3 7" xfId="3534"/>
    <cellStyle name="常规 2 4 4" xfId="2026"/>
    <cellStyle name="常规 2 4 4 2" xfId="3615"/>
    <cellStyle name="常规 2 4 4 2 2" xfId="3616"/>
    <cellStyle name="常规 2 4 4 3" xfId="3617"/>
    <cellStyle name="常规 2 4 4 3 2" xfId="3618"/>
    <cellStyle name="常规 2 4 4 4" xfId="3619"/>
    <cellStyle name="常规 2 4 4 4 2" xfId="3620"/>
    <cellStyle name="常规 2 4 4 5" xfId="3554"/>
    <cellStyle name="常规 2 4 4 6" xfId="3528"/>
    <cellStyle name="常规 2 4 5" xfId="3319"/>
    <cellStyle name="常规 2 4 5 2" xfId="3321"/>
    <cellStyle name="常规 2 4 5 2 2" xfId="3209"/>
    <cellStyle name="常规 2 4 5 3" xfId="3621"/>
    <cellStyle name="常规 2 4 5 3 2" xfId="3212"/>
    <cellStyle name="常规 2 4 5 4" xfId="3622"/>
    <cellStyle name="常规 2 4 6" xfId="3138"/>
    <cellStyle name="常规 2 4 6 2" xfId="3141"/>
    <cellStyle name="常规 2 4 6 2 2" xfId="3144"/>
    <cellStyle name="常规 2 4 6 3" xfId="3147"/>
    <cellStyle name="常规 2 4 6 3 2" xfId="3150"/>
    <cellStyle name="常规 2 4 6 4" xfId="1592"/>
    <cellStyle name="常规 2 4 6 4 2" xfId="1595"/>
    <cellStyle name="常规 2 4 6 5" xfId="1598"/>
    <cellStyle name="常规 2 4 7" xfId="3152"/>
    <cellStyle name="常规 2 4 7 2" xfId="3155"/>
    <cellStyle name="常规 2 4 8" xfId="3160"/>
    <cellStyle name="常规 2 4 8 2" xfId="3163"/>
    <cellStyle name="常规 2 4 9" xfId="3165"/>
    <cellStyle name="常规 2 4 9 2" xfId="830"/>
    <cellStyle name="常规 2 5" xfId="2738"/>
    <cellStyle name="常规 2 5 2" xfId="1597"/>
    <cellStyle name="常规 2 5 2 2" xfId="767"/>
    <cellStyle name="常规 2 5 2 2 2" xfId="1417"/>
    <cellStyle name="常规 2 5 2 2 3" xfId="3032"/>
    <cellStyle name="常规 2 5 2 3" xfId="3625"/>
    <cellStyle name="常规 2 5 2 4" xfId="1664"/>
    <cellStyle name="常规 2 5 2 5" xfId="3627"/>
    <cellStyle name="常规 2 5 3" xfId="2032"/>
    <cellStyle name="常规 2 5 3 2" xfId="3628"/>
    <cellStyle name="常规 2 5 3 3" xfId="3629"/>
    <cellStyle name="常规 2 5 4" xfId="277"/>
    <cellStyle name="常规 2 5 4 2" xfId="3630"/>
    <cellStyle name="常规 2 5 4 3" xfId="3631"/>
    <cellStyle name="常规 2 5 5" xfId="2041"/>
    <cellStyle name="常规 2 5 6" xfId="3168"/>
    <cellStyle name="常规 2 6" xfId="3632"/>
    <cellStyle name="常规 2 6 2" xfId="3633"/>
    <cellStyle name="常规 2 6 2 2" xfId="3634"/>
    <cellStyle name="常规 2 6 3" xfId="295"/>
    <cellStyle name="常规 2 6 4" xfId="3636"/>
    <cellStyle name="常规 2 7" xfId="3637"/>
    <cellStyle name="常规 2 7 2" xfId="1641"/>
    <cellStyle name="常规 2 7 3" xfId="3638"/>
    <cellStyle name="常规 2 8" xfId="3640"/>
    <cellStyle name="常规 2 8 2" xfId="3642"/>
    <cellStyle name="常规 2 9" xfId="1274"/>
    <cellStyle name="常规 2_2012-2013年“三公”经费预决算情况汇总表样" xfId="2609"/>
    <cellStyle name="常规 20" xfId="2778"/>
    <cellStyle name="常规 20 2" xfId="2782"/>
    <cellStyle name="常规 20 2 2" xfId="2785"/>
    <cellStyle name="常规 20 3" xfId="2791"/>
    <cellStyle name="常规 21" xfId="2800"/>
    <cellStyle name="常规 21 2" xfId="2805"/>
    <cellStyle name="常规 21 2 2" xfId="2810"/>
    <cellStyle name="常规 21 3" xfId="2815"/>
    <cellStyle name="常规 22" xfId="2689"/>
    <cellStyle name="常规 22 2" xfId="2819"/>
    <cellStyle name="常规 22 2 2" xfId="3440"/>
    <cellStyle name="常规 22 3" xfId="785"/>
    <cellStyle name="常规 23" xfId="488"/>
    <cellStyle name="常规 23 2" xfId="3135"/>
    <cellStyle name="常规 23 2 2" xfId="2363"/>
    <cellStyle name="常规 23 3" xfId="795"/>
    <cellStyle name="常规 24" xfId="3442"/>
    <cellStyle name="常规 24 2" xfId="3444"/>
    <cellStyle name="常规 24 2 2" xfId="3446"/>
    <cellStyle name="常规 24 3" xfId="800"/>
    <cellStyle name="常规 25" xfId="2164"/>
    <cellStyle name="常规 25 2" xfId="2167"/>
    <cellStyle name="常规 25 2 2" xfId="2170"/>
    <cellStyle name="常规 25 3" xfId="2175"/>
    <cellStyle name="常规 26" xfId="2181"/>
    <cellStyle name="常规 26 2" xfId="13"/>
    <cellStyle name="常规 26 2 2" xfId="2111"/>
    <cellStyle name="常规 26 3" xfId="96"/>
    <cellStyle name="常规 27" xfId="2186"/>
    <cellStyle name="常规 27 2" xfId="2189"/>
    <cellStyle name="常规 27 2 2" xfId="3643"/>
    <cellStyle name="常规 27 3" xfId="3644"/>
    <cellStyle name="常规 28" xfId="2192"/>
    <cellStyle name="常规 28 2" xfId="3014"/>
    <cellStyle name="常规 28 2 2" xfId="2866"/>
    <cellStyle name="常规 28 3" xfId="541"/>
    <cellStyle name="常规 29" xfId="3645"/>
    <cellStyle name="常规 29 2" xfId="3647"/>
    <cellStyle name="常规 29 2 2" xfId="2891"/>
    <cellStyle name="常规 29 3" xfId="2125"/>
    <cellStyle name="常规 3" xfId="3648"/>
    <cellStyle name="常规 3 10" xfId="3649"/>
    <cellStyle name="常规 3 11" xfId="3650"/>
    <cellStyle name="常规 3 2" xfId="3651"/>
    <cellStyle name="常规 3 2 2" xfId="1577"/>
    <cellStyle name="常规 3 2 2 2" xfId="3652"/>
    <cellStyle name="常规 3 2 2 2 2" xfId="3653"/>
    <cellStyle name="常规 3 2 2 3" xfId="3504"/>
    <cellStyle name="常规 3 2 2 3 2" xfId="3654"/>
    <cellStyle name="常规 3 2 2 4" xfId="2340"/>
    <cellStyle name="常规 3 2 2 4 2" xfId="2342"/>
    <cellStyle name="常规 3 2 2 5" xfId="1186"/>
    <cellStyle name="常规 3 2 2 6" xfId="3655"/>
    <cellStyle name="常规 3 2 2 6 2" xfId="3656"/>
    <cellStyle name="常规 3 2 3" xfId="953"/>
    <cellStyle name="常规 3 2 3 2" xfId="3657"/>
    <cellStyle name="常规 3 2 3 2 2" xfId="3043"/>
    <cellStyle name="常规 3 2 3 3" xfId="3658"/>
    <cellStyle name="常规 3 2 3 3 2" xfId="3052"/>
    <cellStyle name="常规 3 2 3 4" xfId="2346"/>
    <cellStyle name="常规 3 2 3 5" xfId="1190"/>
    <cellStyle name="常规 3 2 4" xfId="3659"/>
    <cellStyle name="常规 3 2 4 2" xfId="2569"/>
    <cellStyle name="常规 3 2 4 2 2" xfId="2977"/>
    <cellStyle name="常规 3 2 4 3" xfId="3660"/>
    <cellStyle name="常规 3 2 4 3 2" xfId="3661"/>
    <cellStyle name="常规 3 2 4 4" xfId="3662"/>
    <cellStyle name="常规 3 2 4 4 2" xfId="3663"/>
    <cellStyle name="常规 3 2 4 5" xfId="1193"/>
    <cellStyle name="常规 3 2 5" xfId="1501"/>
    <cellStyle name="常规 3 2 5 2" xfId="1503"/>
    <cellStyle name="常规 3 2 6" xfId="1559"/>
    <cellStyle name="常规 3 2 6 2" xfId="1562"/>
    <cellStyle name="常规 3 2 7" xfId="1169"/>
    <cellStyle name="常规 3 2 8" xfId="1608"/>
    <cellStyle name="常规 3 2 8 2" xfId="1610"/>
    <cellStyle name="常规 3 3" xfId="3664"/>
    <cellStyle name="常规 3 3 2" xfId="3665"/>
    <cellStyle name="常规 3 3 3" xfId="3666"/>
    <cellStyle name="常规 3 3 4" xfId="3668"/>
    <cellStyle name="常规 3 3 5" xfId="1629"/>
    <cellStyle name="常规 3 4" xfId="1780"/>
    <cellStyle name="常规 3 4 2" xfId="1994"/>
    <cellStyle name="常规 3 4 2 2" xfId="3671"/>
    <cellStyle name="常规 3 4 3" xfId="7"/>
    <cellStyle name="常规 3 4 3 2" xfId="3673"/>
    <cellStyle name="常规 3 4 4" xfId="3675"/>
    <cellStyle name="常规 3 4 5" xfId="1728"/>
    <cellStyle name="常规 3 5" xfId="3676"/>
    <cellStyle name="常规 3 5 2" xfId="1616"/>
    <cellStyle name="常规 3 5 2 2" xfId="2350"/>
    <cellStyle name="常规 3 5 3" xfId="3677"/>
    <cellStyle name="常规 3 5 3 2" xfId="3678"/>
    <cellStyle name="常规 3 5 4" xfId="3680"/>
    <cellStyle name="常规 3 5 5" xfId="1813"/>
    <cellStyle name="常规 3 6" xfId="2215"/>
    <cellStyle name="常规 3 6 2" xfId="2998"/>
    <cellStyle name="常规 3 6 2 2" xfId="3681"/>
    <cellStyle name="常规 3 6 3" xfId="3682"/>
    <cellStyle name="常规 3 6 3 2" xfId="3683"/>
    <cellStyle name="常规 3 6 4" xfId="3685"/>
    <cellStyle name="常规 3 6 5" xfId="3686"/>
    <cellStyle name="常规 3 7" xfId="3687"/>
    <cellStyle name="常规 3 7 2" xfId="3688"/>
    <cellStyle name="常规 3 7 2 2" xfId="3689"/>
    <cellStyle name="常规 3 7 3" xfId="1767"/>
    <cellStyle name="常规 3 7 3 2" xfId="3690"/>
    <cellStyle name="常规 3 7 4" xfId="3692"/>
    <cellStyle name="常规 3 8" xfId="3694"/>
    <cellStyle name="常规 3 8 2" xfId="3695"/>
    <cellStyle name="常规 3 9" xfId="1282"/>
    <cellStyle name="常规 3 9 2" xfId="3696"/>
    <cellStyle name="常规 3_收入总表2" xfId="3697"/>
    <cellStyle name="常规 30" xfId="2165"/>
    <cellStyle name="常规 30 2" xfId="2168"/>
    <cellStyle name="常规 30 3" xfId="2176"/>
    <cellStyle name="常规 31" xfId="2182"/>
    <cellStyle name="常规 31 2" xfId="14"/>
    <cellStyle name="常规 32" xfId="2187"/>
    <cellStyle name="常规 32 2" xfId="2190"/>
    <cellStyle name="常规 33" xfId="2193"/>
    <cellStyle name="常规 33 2" xfId="3015"/>
    <cellStyle name="常规 33 3" xfId="542"/>
    <cellStyle name="常规 34" xfId="3646"/>
    <cellStyle name="常规 35" xfId="1445"/>
    <cellStyle name="常规 36" xfId="1458"/>
    <cellStyle name="常规 37" xfId="1466"/>
    <cellStyle name="常规 38" xfId="1471"/>
    <cellStyle name="常规 39" xfId="4"/>
    <cellStyle name="常规 4" xfId="3698"/>
    <cellStyle name="常规 4 2" xfId="3699"/>
    <cellStyle name="常规 4 2 10" xfId="3700"/>
    <cellStyle name="常规 4 2 11" xfId="3701"/>
    <cellStyle name="常规 4 2 2" xfId="3703"/>
    <cellStyle name="常规 4 2 2 2" xfId="3706"/>
    <cellStyle name="常规 4 2 2 2 2" xfId="3709"/>
    <cellStyle name="常规 4 2 2 2 2 2" xfId="3213"/>
    <cellStyle name="常规 4 2 2 2 3" xfId="3711"/>
    <cellStyle name="常规 4 2 2 2 3 2" xfId="3243"/>
    <cellStyle name="常规 4 2 2 2 4" xfId="2514"/>
    <cellStyle name="常规 4 2 2 2 4 2" xfId="3280"/>
    <cellStyle name="常规 4 2 2 2 5" xfId="3712"/>
    <cellStyle name="常规 4 2 2 2 5 2" xfId="1210"/>
    <cellStyle name="常规 4 2 2 2 6" xfId="3713"/>
    <cellStyle name="常规 4 2 2 3" xfId="41"/>
    <cellStyle name="常规 4 2 2 3 2" xfId="3716"/>
    <cellStyle name="常规 4 2 2 3 2 2" xfId="712"/>
    <cellStyle name="常规 4 2 2 3 3" xfId="3718"/>
    <cellStyle name="常规 4 2 2 3 3 2" xfId="3720"/>
    <cellStyle name="常规 4 2 2 3 4" xfId="3722"/>
    <cellStyle name="常规 4 2 2 4" xfId="2431"/>
    <cellStyle name="常规 4 2 2 4 2" xfId="2434"/>
    <cellStyle name="常规 4 2 2 4 2 2" xfId="2436"/>
    <cellStyle name="常规 4 2 2 4 3" xfId="2438"/>
    <cellStyle name="常规 4 2 2 4 3 2" xfId="3723"/>
    <cellStyle name="常规 4 2 2 4 4" xfId="3724"/>
    <cellStyle name="常规 4 2 2 4 4 2" xfId="3229"/>
    <cellStyle name="常规 4 2 2 4 5" xfId="3725"/>
    <cellStyle name="常规 4 2 2 5" xfId="2442"/>
    <cellStyle name="常规 4 2 2 5 2" xfId="2444"/>
    <cellStyle name="常规 4 2 2 6" xfId="2446"/>
    <cellStyle name="常规 4 2 2 6 2" xfId="3726"/>
    <cellStyle name="常规 4 2 2 7" xfId="2448"/>
    <cellStyle name="常规 4 2 2 7 2" xfId="3727"/>
    <cellStyle name="常规 4 2 2 8" xfId="3111"/>
    <cellStyle name="常规 4 2 2 9" xfId="2953"/>
    <cellStyle name="常规 4 2 3" xfId="3729"/>
    <cellStyle name="常规 4 2 3 2" xfId="3732"/>
    <cellStyle name="常规 4 2 3 2 2" xfId="310"/>
    <cellStyle name="常规 4 2 3 3" xfId="3735"/>
    <cellStyle name="常规 4 2 3 3 2" xfId="337"/>
    <cellStyle name="常规 4 2 3 4" xfId="2453"/>
    <cellStyle name="常规 4 2 3 4 2" xfId="354"/>
    <cellStyle name="常规 4 2 3 5" xfId="2457"/>
    <cellStyle name="常规 4 2 3 6" xfId="2459"/>
    <cellStyle name="常规 4 2 4" xfId="3737"/>
    <cellStyle name="常规 4 2 4 2" xfId="2604"/>
    <cellStyle name="常规 4 2 4 2 2" xfId="419"/>
    <cellStyle name="常规 4 2 4 3" xfId="3740"/>
    <cellStyle name="常规 4 2 4 3 2" xfId="3741"/>
    <cellStyle name="常规 4 2 4 4" xfId="2461"/>
    <cellStyle name="常规 4 2 4 4 2" xfId="3742"/>
    <cellStyle name="常规 4 2 4 5" xfId="3743"/>
    <cellStyle name="常规 4 2 5" xfId="3745"/>
    <cellStyle name="常规 4 2 5 2" xfId="1988"/>
    <cellStyle name="常规 4 2 5 2 2" xfId="1990"/>
    <cellStyle name="常规 4 2 5 3" xfId="2003"/>
    <cellStyle name="常规 4 2 5 3 2" xfId="2005"/>
    <cellStyle name="常规 4 2 5 4" xfId="2009"/>
    <cellStyle name="常规 4 2 6" xfId="3301"/>
    <cellStyle name="常规 4 2 6 2" xfId="2092"/>
    <cellStyle name="常规 4 2 6 2 2" xfId="2094"/>
    <cellStyle name="常规 4 2 6 3" xfId="2104"/>
    <cellStyle name="常规 4 2 6 3 2" xfId="2106"/>
    <cellStyle name="常规 4 2 6 4" xfId="1734"/>
    <cellStyle name="常规 4 2 6 4 2" xfId="1738"/>
    <cellStyle name="常规 4 2 6 5" xfId="1744"/>
    <cellStyle name="常规 4 2 7" xfId="1286"/>
    <cellStyle name="常规 4 2 7 2" xfId="2205"/>
    <cellStyle name="常规 4 2 8" xfId="3746"/>
    <cellStyle name="常规 4 2 8 2" xfId="2307"/>
    <cellStyle name="常规 4 2 9" xfId="198"/>
    <cellStyle name="常规 4 2 9 2" xfId="2377"/>
    <cellStyle name="常规 4 3" xfId="3747"/>
    <cellStyle name="常规 4 3 2" xfId="1532"/>
    <cellStyle name="常规 4 3 2 2" xfId="3749"/>
    <cellStyle name="常规 4 3 2 3" xfId="3751"/>
    <cellStyle name="常规 4 3 3" xfId="3753"/>
    <cellStyle name="常规 4 3 3 2" xfId="3755"/>
    <cellStyle name="常规 4 3 4" xfId="2406"/>
    <cellStyle name="常规 4 3 4 2" xfId="2409"/>
    <cellStyle name="常规 4 3 5" xfId="2419"/>
    <cellStyle name="常规 4 3 6" xfId="2426"/>
    <cellStyle name="常规 4 4" xfId="3702"/>
    <cellStyle name="常规 4 4 2" xfId="3705"/>
    <cellStyle name="常规 4 4 3" xfId="40"/>
    <cellStyle name="常规 4 5" xfId="3728"/>
    <cellStyle name="常规 4 5 2" xfId="3731"/>
    <cellStyle name="常规 4 5 3" xfId="3734"/>
    <cellStyle name="常规 4 6" xfId="3736"/>
    <cellStyle name="常规 4 6 2" xfId="2603"/>
    <cellStyle name="常规 4 6 3" xfId="3739"/>
    <cellStyle name="常规 4 7" xfId="3744"/>
    <cellStyle name="常规 4_征收计划表8" xfId="2510"/>
    <cellStyle name="常规 40" xfId="1446"/>
    <cellStyle name="常规 41" xfId="1459"/>
    <cellStyle name="常规 42" xfId="1467"/>
    <cellStyle name="常规 43" xfId="1472"/>
    <cellStyle name="常规 44" xfId="5"/>
    <cellStyle name="常规 44 2" xfId="1692"/>
    <cellStyle name="常规 45" xfId="865"/>
    <cellStyle name="常规 45 2" xfId="3756"/>
    <cellStyle name="常规 46" xfId="3758"/>
    <cellStyle name="常规 47" xfId="3760"/>
    <cellStyle name="常规 48" xfId="1600"/>
    <cellStyle name="常规 48 2" xfId="3762"/>
    <cellStyle name="常规 48 3" xfId="118"/>
    <cellStyle name="常规 49" xfId="1068"/>
    <cellStyle name="常规 49 2" xfId="3763"/>
    <cellStyle name="常规 5" xfId="3764"/>
    <cellStyle name="常规 5 10" xfId="3765"/>
    <cellStyle name="常规 5 2" xfId="3766"/>
    <cellStyle name="常规 5 2 2" xfId="3767"/>
    <cellStyle name="常规 5 2 2 2" xfId="3768"/>
    <cellStyle name="常规 5 2 2 2 2" xfId="2789"/>
    <cellStyle name="常规 5 2 2 3" xfId="3769"/>
    <cellStyle name="常规 5 2 2 3 2" xfId="2813"/>
    <cellStyle name="常规 5 2 2 4" xfId="779"/>
    <cellStyle name="常规 5 2 2 4 2" xfId="782"/>
    <cellStyle name="常规 5 2 2 5" xfId="787"/>
    <cellStyle name="常规 5 2 2 5 2" xfId="792"/>
    <cellStyle name="常规 5 2 2 6" xfId="797"/>
    <cellStyle name="常规 5 2 3" xfId="3770"/>
    <cellStyle name="常规 5 2 3 2" xfId="3771"/>
    <cellStyle name="常规 5 2 3 2 2" xfId="237"/>
    <cellStyle name="常规 5 2 3 3" xfId="3772"/>
    <cellStyle name="常规 5 2 3 3 2" xfId="250"/>
    <cellStyle name="常规 5 2 3 4" xfId="254"/>
    <cellStyle name="常规 5 2 3 5" xfId="3773"/>
    <cellStyle name="常规 5 2 4" xfId="3774"/>
    <cellStyle name="常规 5 2 4 2" xfId="3775"/>
    <cellStyle name="常规 5 2 4 2 2" xfId="941"/>
    <cellStyle name="常规 5 2 4 3" xfId="3776"/>
    <cellStyle name="常规 5 2 4 3 2" xfId="3777"/>
    <cellStyle name="常规 5 2 4 4" xfId="808"/>
    <cellStyle name="常规 5 2 4 4 2" xfId="3779"/>
    <cellStyle name="常规 5 2 4 5" xfId="3782"/>
    <cellStyle name="常规 5 2 5" xfId="3783"/>
    <cellStyle name="常规 5 2 5 2" xfId="3784"/>
    <cellStyle name="常规 5 2 6" xfId="3785"/>
    <cellStyle name="常规 5 2 6 2" xfId="3786"/>
    <cellStyle name="常规 5 2 7" xfId="3787"/>
    <cellStyle name="常规 5 2 7 2" xfId="3788"/>
    <cellStyle name="常规 5 2 8" xfId="3789"/>
    <cellStyle name="常规 5 3" xfId="3790"/>
    <cellStyle name="常规 5 3 2" xfId="3791"/>
    <cellStyle name="常规 5 3 2 2" xfId="3792"/>
    <cellStyle name="常规 5 3 3" xfId="3793"/>
    <cellStyle name="常规 5 3 3 2" xfId="3794"/>
    <cellStyle name="常规 5 3 4" xfId="2472"/>
    <cellStyle name="常规 5 3 4 2" xfId="2474"/>
    <cellStyle name="常规 5 3 5" xfId="2479"/>
    <cellStyle name="常规 5 4" xfId="1531"/>
    <cellStyle name="常规 5 4 2" xfId="3748"/>
    <cellStyle name="常规 5 4 2 2" xfId="3796"/>
    <cellStyle name="常规 5 4 3" xfId="3750"/>
    <cellStyle name="常规 5 4 3 2" xfId="3797"/>
    <cellStyle name="常规 5 4 4" xfId="2485"/>
    <cellStyle name="常规 5 4 4 2" xfId="2488"/>
    <cellStyle name="常规 5 4 5" xfId="2490"/>
    <cellStyle name="常规 5 4 6" xfId="3798"/>
    <cellStyle name="常规 5 5" xfId="3752"/>
    <cellStyle name="常规 5 5 2" xfId="3754"/>
    <cellStyle name="常规 5 5 2 2" xfId="157"/>
    <cellStyle name="常规 5 5 3" xfId="3799"/>
    <cellStyle name="常规 5 5 3 2" xfId="3800"/>
    <cellStyle name="常规 5 5 4" xfId="2495"/>
    <cellStyle name="常规 5 6" xfId="2404"/>
    <cellStyle name="常规 5 6 2" xfId="2407"/>
    <cellStyle name="常规 5 6 2 2" xfId="2411"/>
    <cellStyle name="常规 5 6 3" xfId="2413"/>
    <cellStyle name="常规 5 6 3 2" xfId="61"/>
    <cellStyle name="常规 5 6 4" xfId="3802"/>
    <cellStyle name="常规 5 6 4 2" xfId="3194"/>
    <cellStyle name="常规 5 6 5" xfId="3803"/>
    <cellStyle name="常规 5 7" xfId="2417"/>
    <cellStyle name="常规 5 7 2" xfId="2421"/>
    <cellStyle name="常规 5 8" xfId="2424"/>
    <cellStyle name="常规 5 8 2" xfId="3806"/>
    <cellStyle name="常规 5 9" xfId="1290"/>
    <cellStyle name="常规 5 9 2" xfId="3808"/>
    <cellStyle name="常规 50" xfId="866"/>
    <cellStyle name="常规 50 2" xfId="3757"/>
    <cellStyle name="常规 51" xfId="3759"/>
    <cellStyle name="常规 51 2" xfId="1513"/>
    <cellStyle name="常规 52" xfId="3761"/>
    <cellStyle name="常规 53" xfId="1601"/>
    <cellStyle name="常规 54" xfId="1069"/>
    <cellStyle name="常规 55" xfId="3810"/>
    <cellStyle name="常规 56" xfId="3813"/>
    <cellStyle name="常规 57" xfId="3252"/>
    <cellStyle name="常规 58" xfId="3257"/>
    <cellStyle name="常规 59" xfId="3816"/>
    <cellStyle name="常规 59 2" xfId="892"/>
    <cellStyle name="常规 6" xfId="3818"/>
    <cellStyle name="常规 6 2" xfId="3819"/>
    <cellStyle name="常规 6 2 2" xfId="3820"/>
    <cellStyle name="常规 6 2 2 2" xfId="3821"/>
    <cellStyle name="常规 6 2 2 2 2" xfId="3823"/>
    <cellStyle name="常规 6 2 2 3" xfId="3824"/>
    <cellStyle name="常规 6 2 2 4" xfId="213"/>
    <cellStyle name="常规 6 2 3" xfId="3825"/>
    <cellStyle name="常规 6 2 3 2" xfId="3826"/>
    <cellStyle name="常规 6 2 3 3" xfId="3827"/>
    <cellStyle name="常规 6 2 4" xfId="3828"/>
    <cellStyle name="常规 6 2 5" xfId="3829"/>
    <cellStyle name="常规 6 3" xfId="3830"/>
    <cellStyle name="常规 6 3 2" xfId="3831"/>
    <cellStyle name="常规 6 3 2 2" xfId="3832"/>
    <cellStyle name="常规 6 3 3" xfId="2562"/>
    <cellStyle name="常规 6 3 4" xfId="2503"/>
    <cellStyle name="常规 6 4" xfId="3704"/>
    <cellStyle name="常规 6 4 2" xfId="3708"/>
    <cellStyle name="常规 6 4 3" xfId="3710"/>
    <cellStyle name="常规 6 5" xfId="39"/>
    <cellStyle name="常规 6 6" xfId="2430"/>
    <cellStyle name="常规 60" xfId="3811"/>
    <cellStyle name="常规 61" xfId="3814"/>
    <cellStyle name="常规 61 2" xfId="582"/>
    <cellStyle name="常规 62" xfId="3253"/>
    <cellStyle name="常规 62 2" xfId="1045"/>
    <cellStyle name="常规 63" xfId="3258"/>
    <cellStyle name="常规 63 2" xfId="852"/>
    <cellStyle name="常规 64" xfId="3817"/>
    <cellStyle name="常规 64 2" xfId="893"/>
    <cellStyle name="常规 65" xfId="2823"/>
    <cellStyle name="常规 65 2" xfId="673"/>
    <cellStyle name="常规 66" xfId="2827"/>
    <cellStyle name="常规 66 2" xfId="180"/>
    <cellStyle name="常规 67" xfId="2832"/>
    <cellStyle name="常规 67 2" xfId="708"/>
    <cellStyle name="常规 68" xfId="496"/>
    <cellStyle name="常规 69" xfId="3405"/>
    <cellStyle name="常规 69 2" xfId="1807"/>
    <cellStyle name="常规 7" xfId="3833"/>
    <cellStyle name="常规 7 2" xfId="3834"/>
    <cellStyle name="常规 7 2 2" xfId="222"/>
    <cellStyle name="常规 7 2 2 2" xfId="226"/>
    <cellStyle name="常规 7 2 2 2 2" xfId="120"/>
    <cellStyle name="常规 7 2 2 3" xfId="166"/>
    <cellStyle name="常规 7 2 2 4" xfId="229"/>
    <cellStyle name="常规 7 2 3" xfId="235"/>
    <cellStyle name="常规 7 2 3 2" xfId="242"/>
    <cellStyle name="常规 7 2 3 3" xfId="3604"/>
    <cellStyle name="常规 7 2 4" xfId="246"/>
    <cellStyle name="常规 7 2 5" xfId="257"/>
    <cellStyle name="常规 7 3" xfId="1623"/>
    <cellStyle name="常规 7 3 2" xfId="282"/>
    <cellStyle name="常规 7 3 2 2" xfId="286"/>
    <cellStyle name="常规 7 3 3" xfId="290"/>
    <cellStyle name="常规 7 3 4" xfId="2526"/>
    <cellStyle name="常规 7 4" xfId="3730"/>
    <cellStyle name="常规 7 4 2" xfId="309"/>
    <cellStyle name="常规 7 4 3" xfId="322"/>
    <cellStyle name="常规 7 5" xfId="3733"/>
    <cellStyle name="常规 7 6" xfId="2455"/>
    <cellStyle name="常规 70" xfId="2824"/>
    <cellStyle name="常规 70 2" xfId="674"/>
    <cellStyle name="常规 71" xfId="2828"/>
    <cellStyle name="常规 71 2" xfId="181"/>
    <cellStyle name="常规 72" xfId="2833"/>
    <cellStyle name="常规 73" xfId="497"/>
    <cellStyle name="常规 74" xfId="3406"/>
    <cellStyle name="常规 75" xfId="2197"/>
    <cellStyle name="常规 76" xfId="2200"/>
    <cellStyle name="常规 77" xfId="2118"/>
    <cellStyle name="常规 78" xfId="2122"/>
    <cellStyle name="常规 79" xfId="3835"/>
    <cellStyle name="常规 8" xfId="3836"/>
    <cellStyle name="常规 8 2" xfId="3838"/>
    <cellStyle name="常规 8 2 2" xfId="379"/>
    <cellStyle name="常规 8 2 2 2" xfId="382"/>
    <cellStyle name="常规 8 2 2 2 2" xfId="824"/>
    <cellStyle name="常规 8 2 2 3" xfId="3839"/>
    <cellStyle name="常规 8 2 3" xfId="385"/>
    <cellStyle name="常规 8 2 3 2" xfId="3841"/>
    <cellStyle name="常规 8 2 4" xfId="3843"/>
    <cellStyle name="常规 8 2 5" xfId="3844"/>
    <cellStyle name="常规 8 3" xfId="2600"/>
    <cellStyle name="常规 8 3 2" xfId="404"/>
    <cellStyle name="常规 8 3 2 2" xfId="3845"/>
    <cellStyle name="常规 8 3 3" xfId="557"/>
    <cellStyle name="常规 8 3 4" xfId="2545"/>
    <cellStyle name="常规 8 4" xfId="2602"/>
    <cellStyle name="常规 8 4 2" xfId="418"/>
    <cellStyle name="常规 8 4 3" xfId="149"/>
    <cellStyle name="常规 8 5" xfId="3738"/>
    <cellStyle name="常规 8 6" xfId="2463"/>
    <cellStyle name="常规 8_报 预算   行政政法处(1)" xfId="2213"/>
    <cellStyle name="常规 9" xfId="3847"/>
    <cellStyle name="常规 9 2" xfId="1948"/>
    <cellStyle name="常规 9 2 2" xfId="1950"/>
    <cellStyle name="常规 9 2 2 2" xfId="1952"/>
    <cellStyle name="常规 9 2 3" xfId="1961"/>
    <cellStyle name="常规 9 3" xfId="1974"/>
    <cellStyle name="常规 9 3 2" xfId="1977"/>
    <cellStyle name="常规 9 4" xfId="1986"/>
    <cellStyle name="常规 9 5" xfId="2001"/>
    <cellStyle name="常规_2006年预算表" xfId="3848"/>
    <cellStyle name="常规_2007年云南省向人大报送政府收支预算表格式编制过程表" xfId="3849"/>
    <cellStyle name="常规_2014年月报表样" xfId="3850"/>
    <cellStyle name="常规_2017年全市一般公共预算支出计划表" xfId="25"/>
    <cellStyle name="超级链接" xfId="2757"/>
    <cellStyle name="超级链接 2" xfId="3851"/>
    <cellStyle name="超级链接 2 2" xfId="3852"/>
    <cellStyle name="超级链接 2 2 2" xfId="3853"/>
    <cellStyle name="超级链接 2 2 2 2" xfId="3335"/>
    <cellStyle name="超级链接 2 2 3" xfId="3854"/>
    <cellStyle name="超级链接 2 3" xfId="3855"/>
    <cellStyle name="超级链接 2 3 2" xfId="3856"/>
    <cellStyle name="超级链接 2 4" xfId="2845"/>
    <cellStyle name="超级链接 3" xfId="3857"/>
    <cellStyle name="超级链接 3 2" xfId="3858"/>
    <cellStyle name="超级链接 3 2 2" xfId="3859"/>
    <cellStyle name="超级链接 3 3" xfId="3860"/>
    <cellStyle name="超级链接 4" xfId="2726"/>
    <cellStyle name="超级链接 4 2" xfId="1888"/>
    <cellStyle name="超级链接 5" xfId="2728"/>
    <cellStyle name="好 2" xfId="655"/>
    <cellStyle name="好 2 2" xfId="3861"/>
    <cellStyle name="好 2 2 2" xfId="3862"/>
    <cellStyle name="好 2 2 2 2" xfId="1264"/>
    <cellStyle name="好 2 2 2 2 2" xfId="3693"/>
    <cellStyle name="好 2 2 2 3" xfId="3299"/>
    <cellStyle name="好 2 2 3" xfId="3863"/>
    <cellStyle name="好 2 2 3 2" xfId="3864"/>
    <cellStyle name="好 2 2 4" xfId="3865"/>
    <cellStyle name="好 2 3" xfId="2324"/>
    <cellStyle name="好 2 3 2" xfId="2326"/>
    <cellStyle name="好 2 3 2 2" xfId="2329"/>
    <cellStyle name="好 2 3 3" xfId="2338"/>
    <cellStyle name="好 2 4" xfId="347"/>
    <cellStyle name="好 2 4 2" xfId="1688"/>
    <cellStyle name="好 2 5" xfId="2365"/>
    <cellStyle name="好 3" xfId="3866"/>
    <cellStyle name="好 3 2" xfId="3867"/>
    <cellStyle name="好 3 2 2" xfId="3868"/>
    <cellStyle name="好 3 2 2 2" xfId="3667"/>
    <cellStyle name="好 3 2 2 2 2" xfId="2575"/>
    <cellStyle name="好 3 2 2 3" xfId="1628"/>
    <cellStyle name="好 3 2 3" xfId="3869"/>
    <cellStyle name="好 3 2 3 2" xfId="3674"/>
    <cellStyle name="好 3 2 4" xfId="3872"/>
    <cellStyle name="好 3 3" xfId="2399"/>
    <cellStyle name="好 3 3 2" xfId="2401"/>
    <cellStyle name="好 3 3 2 2" xfId="2403"/>
    <cellStyle name="好 3 3 3" xfId="2428"/>
    <cellStyle name="好 3 4" xfId="351"/>
    <cellStyle name="好 3 4 2" xfId="2469"/>
    <cellStyle name="好 3 5" xfId="948"/>
    <cellStyle name="好 4" xfId="2343"/>
    <cellStyle name="好 4 2" xfId="3401"/>
    <cellStyle name="好 4 2 2" xfId="599"/>
    <cellStyle name="好 4 2 2 2" xfId="32"/>
    <cellStyle name="好 4 2 3" xfId="614"/>
    <cellStyle name="好 4 3" xfId="3422"/>
    <cellStyle name="好 4 3 2" xfId="768"/>
    <cellStyle name="好 4 4" xfId="268"/>
    <cellStyle name="好 5" xfId="3248"/>
    <cellStyle name="好 5 2" xfId="3251"/>
    <cellStyle name="好 5 2 2" xfId="1044"/>
    <cellStyle name="好 5 2 2 2" xfId="1048"/>
    <cellStyle name="好 5 2 3" xfId="1058"/>
    <cellStyle name="好 5 3" xfId="3256"/>
    <cellStyle name="好 5 3 2" xfId="850"/>
    <cellStyle name="好 5 4" xfId="3815"/>
    <cellStyle name="好 6" xfId="3260"/>
    <cellStyle name="好 6 2" xfId="1653"/>
    <cellStyle name="好 6 2 2" xfId="1250"/>
    <cellStyle name="好 6 3" xfId="3262"/>
    <cellStyle name="好 7" xfId="3265"/>
    <cellStyle name="好 7 2" xfId="3267"/>
    <cellStyle name="好 8" xfId="3269"/>
    <cellStyle name="好_5.中央部门决算（草案)-1" xfId="3873"/>
    <cellStyle name="好_F00DC810C49E00C2E0430A3413167AE0" xfId="3204"/>
    <cellStyle name="好_出版署2010年度中央部门决算草案" xfId="2226"/>
    <cellStyle name="好_全国友协2010年度中央部门决算（草案）" xfId="3804"/>
    <cellStyle name="好_司法部2010年度中央部门决算（草案）报" xfId="217"/>
    <cellStyle name="后继超级链接" xfId="2231"/>
    <cellStyle name="后继超级链接 2" xfId="3809"/>
    <cellStyle name="后继超级链接 2 2" xfId="3874"/>
    <cellStyle name="后继超级链接 2 2 2" xfId="3875"/>
    <cellStyle name="后继超级链接 2 2 2 2" xfId="3876"/>
    <cellStyle name="后继超级链接 2 2 3" xfId="3877"/>
    <cellStyle name="后继超级链接 2 3" xfId="2871"/>
    <cellStyle name="后继超级链接 2 3 2" xfId="3878"/>
    <cellStyle name="后继超级链接 2 4" xfId="3879"/>
    <cellStyle name="后继超级链接 3" xfId="3812"/>
    <cellStyle name="后继超级链接 3 2" xfId="581"/>
    <cellStyle name="后继超级链接 3 2 2" xfId="886"/>
    <cellStyle name="后继超级链接 3 3" xfId="894"/>
    <cellStyle name="后继超级链接 4" xfId="3250"/>
    <cellStyle name="后继超级链接 4 2" xfId="1043"/>
    <cellStyle name="后继超级链接 5" xfId="3255"/>
    <cellStyle name="汇总 2" xfId="3881"/>
    <cellStyle name="汇总 2 2" xfId="3882"/>
    <cellStyle name="汇总 2 2 2" xfId="3883"/>
    <cellStyle name="汇总 2 2 2 2" xfId="1543"/>
    <cellStyle name="汇总 2 2 3" xfId="717"/>
    <cellStyle name="汇总 2 3" xfId="3884"/>
    <cellStyle name="汇总 2 3 2" xfId="3885"/>
    <cellStyle name="汇总 2 3 2 2" xfId="1848"/>
    <cellStyle name="汇总 2 3 3" xfId="3888"/>
    <cellStyle name="汇总 2 3 4" xfId="3669"/>
    <cellStyle name="汇总 2 4" xfId="1908"/>
    <cellStyle name="汇总 2 4 2" xfId="1911"/>
    <cellStyle name="汇总 2 5" xfId="1914"/>
    <cellStyle name="汇总 3" xfId="3086"/>
    <cellStyle name="汇总 3 2" xfId="3089"/>
    <cellStyle name="汇总 3 2 2" xfId="3890"/>
    <cellStyle name="汇总 3 2 2 2" xfId="1646"/>
    <cellStyle name="汇总 3 2 3" xfId="3892"/>
    <cellStyle name="汇总 3 3" xfId="3893"/>
    <cellStyle name="汇总 3 3 2" xfId="3388"/>
    <cellStyle name="汇总 3 4" xfId="1919"/>
    <cellStyle name="汇总 4" xfId="2056"/>
    <cellStyle name="汇总 4 2" xfId="3550"/>
    <cellStyle name="汇总 4 2 2" xfId="3894"/>
    <cellStyle name="汇总 4 3" xfId="2942"/>
    <cellStyle name="汇总 5" xfId="1521"/>
    <cellStyle name="汇总 5 2" xfId="1524"/>
    <cellStyle name="汇总 5 2 2" xfId="1527"/>
    <cellStyle name="汇总 5 3" xfId="1529"/>
    <cellStyle name="汇总 6" xfId="1534"/>
    <cellStyle name="汇总 6 2" xfId="1537"/>
    <cellStyle name="汇总 7" xfId="1540"/>
    <cellStyle name="货币 2" xfId="1691"/>
    <cellStyle name="货币 2 10" xfId="3895"/>
    <cellStyle name="货币 2 10 2" xfId="2619"/>
    <cellStyle name="货币 2 11" xfId="2877"/>
    <cellStyle name="货币 2 2" xfId="3896"/>
    <cellStyle name="货币 2 2 10" xfId="2134"/>
    <cellStyle name="货币 2 2 2" xfId="1124"/>
    <cellStyle name="货币 2 2 2 2" xfId="3897"/>
    <cellStyle name="货币 2 2 2 2 2" xfId="3898"/>
    <cellStyle name="货币 2 2 2 2 2 2" xfId="3899"/>
    <cellStyle name="货币 2 2 2 2 3" xfId="3900"/>
    <cellStyle name="货币 2 2 2 2 3 2" xfId="3901"/>
    <cellStyle name="货币 2 2 2 2 4" xfId="3902"/>
    <cellStyle name="货币 2 2 2 2 4 2" xfId="3903"/>
    <cellStyle name="货币 2 2 2 2 5" xfId="3904"/>
    <cellStyle name="货币 2 2 2 3" xfId="3886"/>
    <cellStyle name="货币 2 2 2 3 2" xfId="1849"/>
    <cellStyle name="货币 2 2 2 3 2 2" xfId="3905"/>
    <cellStyle name="货币 2 2 2 3 3" xfId="3906"/>
    <cellStyle name="货币 2 2 2 3 3 2" xfId="3907"/>
    <cellStyle name="货币 2 2 2 3 4" xfId="3908"/>
    <cellStyle name="货币 2 2 2 4" xfId="3889"/>
    <cellStyle name="货币 2 2 2 4 2" xfId="3909"/>
    <cellStyle name="货币 2 2 2 4 2 2" xfId="961"/>
    <cellStyle name="货币 2 2 2 4 3" xfId="3910"/>
    <cellStyle name="货币 2 2 2 4 3 2" xfId="3911"/>
    <cellStyle name="货币 2 2 2 4 4" xfId="2748"/>
    <cellStyle name="货币 2 2 2 4 4 2" xfId="3912"/>
    <cellStyle name="货币 2 2 2 4 5" xfId="2683"/>
    <cellStyle name="货币 2 2 2 5" xfId="3670"/>
    <cellStyle name="货币 2 2 2 5 2" xfId="3913"/>
    <cellStyle name="货币 2 2 2 6" xfId="3914"/>
    <cellStyle name="货币 2 2 2 6 2" xfId="3915"/>
    <cellStyle name="货币 2 2 2 7" xfId="2373"/>
    <cellStyle name="货币 2 2 2 7 2" xfId="812"/>
    <cellStyle name="货币 2 2 2 8" xfId="1219"/>
    <cellStyle name="货币 2 2 3" xfId="3917"/>
    <cellStyle name="货币 2 2 3 2" xfId="3919"/>
    <cellStyle name="货币 2 2 3 2 2" xfId="276"/>
    <cellStyle name="货币 2 2 3 3" xfId="1912"/>
    <cellStyle name="货币 2 2 3 3 2" xfId="3635"/>
    <cellStyle name="货币 2 2 3 4" xfId="1139"/>
    <cellStyle name="货币 2 2 3 4 2" xfId="3920"/>
    <cellStyle name="货币 2 2 3 5" xfId="3672"/>
    <cellStyle name="货币 2 2 4" xfId="3922"/>
    <cellStyle name="货币 2 2 4 2" xfId="3871"/>
    <cellStyle name="货币 2 2 4 2 2" xfId="3679"/>
    <cellStyle name="货币 2 2 4 3" xfId="3923"/>
    <cellStyle name="货币 2 2 4 3 2" xfId="3684"/>
    <cellStyle name="货币 2 2 4 4" xfId="2584"/>
    <cellStyle name="货币 2 2 4 4 2" xfId="3691"/>
    <cellStyle name="货币 2 2 4 5" xfId="3924"/>
    <cellStyle name="货币 2 2 5" xfId="3926"/>
    <cellStyle name="货币 2 2 5 2" xfId="2451"/>
    <cellStyle name="货币 2 2 5 2 2" xfId="2454"/>
    <cellStyle name="货币 2 2 5 3" xfId="815"/>
    <cellStyle name="货币 2 2 5 3 2" xfId="2462"/>
    <cellStyle name="货币 2 2 5 4" xfId="2465"/>
    <cellStyle name="货币 2 2 6" xfId="3927"/>
    <cellStyle name="货币 2 2 6 2" xfId="2491"/>
    <cellStyle name="货币 2 2 6 2 2" xfId="2493"/>
    <cellStyle name="货币 2 2 6 3" xfId="2496"/>
    <cellStyle name="货币 2 2 6 3 2" xfId="3801"/>
    <cellStyle name="货币 2 2 6 4" xfId="3928"/>
    <cellStyle name="货币 2 2 6 4 2" xfId="3929"/>
    <cellStyle name="货币 2 2 6 5" xfId="1763"/>
    <cellStyle name="货币 2 2 7" xfId="2159"/>
    <cellStyle name="货币 2 2 7 2" xfId="2517"/>
    <cellStyle name="货币 2 2 8" xfId="3930"/>
    <cellStyle name="货币 2 2 8 2" xfId="2535"/>
    <cellStyle name="货币 2 2 9" xfId="3469"/>
    <cellStyle name="货币 2 2 9 2" xfId="3424"/>
    <cellStyle name="货币 2 3" xfId="2278"/>
    <cellStyle name="货币 2 3 2" xfId="3931"/>
    <cellStyle name="货币 2 3 2 2" xfId="3384"/>
    <cellStyle name="货币 2 3 2 2 2" xfId="3386"/>
    <cellStyle name="货币 2 3 2 3" xfId="3389"/>
    <cellStyle name="货币 2 3 2 3 2" xfId="2131"/>
    <cellStyle name="货币 2 3 2 4" xfId="3392"/>
    <cellStyle name="货币 2 3 2 4 2" xfId="3932"/>
    <cellStyle name="货币 2 3 2 5" xfId="2349"/>
    <cellStyle name="货币 2 3 3" xfId="2332"/>
    <cellStyle name="货币 2 3 3 2" xfId="505"/>
    <cellStyle name="货币 2 3 3 2 2" xfId="513"/>
    <cellStyle name="货币 2 3 3 3" xfId="130"/>
    <cellStyle name="货币 2 3 3 3 2" xfId="146"/>
    <cellStyle name="货币 2 3 3 4" xfId="534"/>
    <cellStyle name="货币 2 3 4" xfId="3934"/>
    <cellStyle name="货币 2 3 4 2" xfId="633"/>
    <cellStyle name="货币 2 3 4 2 2" xfId="636"/>
    <cellStyle name="货币 2 3 4 3" xfId="641"/>
    <cellStyle name="货币 2 3 4 3 2" xfId="645"/>
    <cellStyle name="货币 2 3 4 4" xfId="648"/>
    <cellStyle name="货币 2 3 4 4 2" xfId="651"/>
    <cellStyle name="货币 2 3 4 5" xfId="3419"/>
    <cellStyle name="货币 2 3 5" xfId="3936"/>
    <cellStyle name="货币 2 3 5 2" xfId="804"/>
    <cellStyle name="货币 2 3 6" xfId="1224"/>
    <cellStyle name="货币 2 3 6 2" xfId="3432"/>
    <cellStyle name="货币 2 3 7" xfId="3937"/>
    <cellStyle name="货币 2 3 7 2" xfId="2795"/>
    <cellStyle name="货币 2 3 8" xfId="3938"/>
    <cellStyle name="货币 2 4" xfId="3939"/>
    <cellStyle name="货币 2 4 2" xfId="3940"/>
    <cellStyle name="货币 2 4 2 2" xfId="3880"/>
    <cellStyle name="货币 2 4 3" xfId="3942"/>
    <cellStyle name="货币 2 4 3 2" xfId="956"/>
    <cellStyle name="货币 2 4 4" xfId="3944"/>
    <cellStyle name="货币 2 4 4 2" xfId="1072"/>
    <cellStyle name="货币 2 4 5" xfId="3945"/>
    <cellStyle name="货币 2 5" xfId="3946"/>
    <cellStyle name="货币 2 5 2" xfId="3947"/>
    <cellStyle name="货币 2 5 2 2" xfId="3948"/>
    <cellStyle name="货币 2 5 3" xfId="3950"/>
    <cellStyle name="货币 2 5 3 2" xfId="1233"/>
    <cellStyle name="货币 2 5 4" xfId="3952"/>
    <cellStyle name="货币 2 5 4 2" xfId="3953"/>
    <cellStyle name="货币 2 5 5" xfId="3954"/>
    <cellStyle name="货币 2 6" xfId="3224"/>
    <cellStyle name="货币 2 6 2" xfId="2591"/>
    <cellStyle name="货币 2 6 2 2" xfId="3955"/>
    <cellStyle name="货币 2 6 3" xfId="2595"/>
    <cellStyle name="货币 2 6 3 2" xfId="3956"/>
    <cellStyle name="货币 2 6 4" xfId="3957"/>
    <cellStyle name="货币 2 7" xfId="3226"/>
    <cellStyle name="货币 2 7 2" xfId="204"/>
    <cellStyle name="货币 2 7 2 2" xfId="376"/>
    <cellStyle name="货币 2 7 3" xfId="378"/>
    <cellStyle name="货币 2 7 3 2" xfId="381"/>
    <cellStyle name="货币 2 7 4" xfId="384"/>
    <cellStyle name="货币 2 7 4 2" xfId="3840"/>
    <cellStyle name="货币 2 7 5" xfId="3842"/>
    <cellStyle name="货币 2 8" xfId="3228"/>
    <cellStyle name="货币 2 8 2" xfId="396"/>
    <cellStyle name="货币 2 9" xfId="3959"/>
    <cellStyle name="货币 2 9 2" xfId="412"/>
    <cellStyle name="货币 3" xfId="1143"/>
    <cellStyle name="货币 3 10" xfId="3961"/>
    <cellStyle name="货币 3 2" xfId="3962"/>
    <cellStyle name="货币 3 2 2" xfId="3964"/>
    <cellStyle name="货币 3 2 2 2" xfId="3965"/>
    <cellStyle name="货币 3 2 2 2 2" xfId="3966"/>
    <cellStyle name="货币 3 2 2 3" xfId="3967"/>
    <cellStyle name="货币 3 2 2 3 2" xfId="3968"/>
    <cellStyle name="货币 3 2 2 4" xfId="3969"/>
    <cellStyle name="货币 3 2 2 4 2" xfId="3970"/>
    <cellStyle name="货币 3 2 2 5" xfId="3707"/>
    <cellStyle name="货币 3 2 3" xfId="3971"/>
    <cellStyle name="货币 3 2 3 2" xfId="3972"/>
    <cellStyle name="货币 3 2 3 2 2" xfId="3973"/>
    <cellStyle name="货币 3 2 3 3" xfId="1928"/>
    <cellStyle name="货币 3 2 3 3 2" xfId="677"/>
    <cellStyle name="货币 3 2 3 4" xfId="3974"/>
    <cellStyle name="货币 3 2 4" xfId="3975"/>
    <cellStyle name="货币 3 2 4 2" xfId="3976"/>
    <cellStyle name="货币 3 2 4 2 2" xfId="3977"/>
    <cellStyle name="货币 3 2 4 3" xfId="3978"/>
    <cellStyle name="货币 3 2 4 3 2" xfId="2156"/>
    <cellStyle name="货币 3 2 4 4" xfId="3979"/>
    <cellStyle name="货币 3 2 4 4 2" xfId="3010"/>
    <cellStyle name="货币 3 2 4 5" xfId="2433"/>
    <cellStyle name="货币 3 2 5" xfId="2440"/>
    <cellStyle name="货币 3 2 5 2" xfId="3980"/>
    <cellStyle name="货币 3 2 6" xfId="3981"/>
    <cellStyle name="货币 3 2 6 2" xfId="3982"/>
    <cellStyle name="货币 3 2 7" xfId="3013"/>
    <cellStyle name="货币 3 2 7 2" xfId="2865"/>
    <cellStyle name="货币 3 2 8" xfId="540"/>
    <cellStyle name="货币 3 3" xfId="3983"/>
    <cellStyle name="货币 3 3 2" xfId="3985"/>
    <cellStyle name="货币 3 3 2 2" xfId="3986"/>
    <cellStyle name="货币 3 3 3" xfId="3987"/>
    <cellStyle name="货币 3 3 3 2" xfId="3988"/>
    <cellStyle name="货币 3 3 4" xfId="3989"/>
    <cellStyle name="货币 3 3 4 2" xfId="1553"/>
    <cellStyle name="货币 3 3 5" xfId="3990"/>
    <cellStyle name="货币 3 4" xfId="3991"/>
    <cellStyle name="货币 3 4 2" xfId="1147"/>
    <cellStyle name="货币 3 4 2 2" xfId="2630"/>
    <cellStyle name="货币 3 4 3" xfId="3507"/>
    <cellStyle name="货币 3 4 3 2" xfId="1718"/>
    <cellStyle name="货币 3 4 4" xfId="3992"/>
    <cellStyle name="货币 3 4 4 2" xfId="3993"/>
    <cellStyle name="货币 3 4 5" xfId="3994"/>
    <cellStyle name="货币 3 5" xfId="3995"/>
    <cellStyle name="货币 3 5 2" xfId="3996"/>
    <cellStyle name="货币 3 5 2 2" xfId="2707"/>
    <cellStyle name="货币 3 5 3" xfId="3997"/>
    <cellStyle name="货币 3 5 3 2" xfId="3998"/>
    <cellStyle name="货币 3 5 4" xfId="3999"/>
    <cellStyle name="货币 3 6" xfId="1301"/>
    <cellStyle name="货币 3 6 2" xfId="2681"/>
    <cellStyle name="货币 3 6 2 2" xfId="2763"/>
    <cellStyle name="货币 3 6 3" xfId="1903"/>
    <cellStyle name="货币 3 6 3 2" xfId="1906"/>
    <cellStyle name="货币 3 6 4" xfId="1923"/>
    <cellStyle name="货币 3 6 4 2" xfId="1925"/>
    <cellStyle name="货币 3 6 5" xfId="1935"/>
    <cellStyle name="货币 3 7" xfId="4000"/>
    <cellStyle name="货币 3 7 2" xfId="4002"/>
    <cellStyle name="货币 3 8" xfId="4003"/>
    <cellStyle name="货币 3 8 2" xfId="4004"/>
    <cellStyle name="货币 3 9" xfId="4005"/>
    <cellStyle name="货币 3 9 2" xfId="4006"/>
    <cellStyle name="货币 4" xfId="2101"/>
    <cellStyle name="货币 4 10" xfId="4007"/>
    <cellStyle name="货币 4 2" xfId="4008"/>
    <cellStyle name="货币 4 2 2" xfId="4009"/>
    <cellStyle name="货币 4 2 2 2" xfId="4010"/>
    <cellStyle name="货币 4 2 2 2 2" xfId="4011"/>
    <cellStyle name="货币 4 2 2 3" xfId="2288"/>
    <cellStyle name="货币 4 2 2 3 2" xfId="4012"/>
    <cellStyle name="货币 4 2 2 4" xfId="920"/>
    <cellStyle name="货币 4 2 2 4 2" xfId="4013"/>
    <cellStyle name="货币 4 2 2 5" xfId="3795"/>
    <cellStyle name="货币 4 2 3" xfId="4014"/>
    <cellStyle name="货币 4 2 3 2" xfId="4015"/>
    <cellStyle name="货币 4 2 3 2 2" xfId="4016"/>
    <cellStyle name="货币 4 2 3 3" xfId="4017"/>
    <cellStyle name="货币 4 2 3 3 2" xfId="1090"/>
    <cellStyle name="货币 4 2 3 4" xfId="4018"/>
    <cellStyle name="货币 4 2 4" xfId="1398"/>
    <cellStyle name="货币 4 2 4 2" xfId="4019"/>
    <cellStyle name="货币 4 2 4 2 2" xfId="3497"/>
    <cellStyle name="货币 4 2 4 3" xfId="4020"/>
    <cellStyle name="货币 4 2 4 3 2" xfId="3449"/>
    <cellStyle name="货币 4 2 4 4" xfId="4021"/>
    <cellStyle name="货币 4 2 4 4 2" xfId="4022"/>
    <cellStyle name="货币 4 2 4 5" xfId="2486"/>
    <cellStyle name="货币 4 2 5" xfId="4023"/>
    <cellStyle name="货币 4 2 5 2" xfId="4024"/>
    <cellStyle name="货币 4 2 6" xfId="4025"/>
    <cellStyle name="货币 4 2 6 2" xfId="4026"/>
    <cellStyle name="货币 4 2 7" xfId="4027"/>
    <cellStyle name="货币 4 2 7 2" xfId="2930"/>
    <cellStyle name="货币 4 2 8" xfId="2310"/>
    <cellStyle name="货币 4 3" xfId="4028"/>
    <cellStyle name="货币 4 3 2" xfId="4029"/>
    <cellStyle name="货币 4 3 2 2" xfId="4030"/>
    <cellStyle name="货币 4 3 3" xfId="4031"/>
    <cellStyle name="货币 4 3 3 2" xfId="4032"/>
    <cellStyle name="货币 4 3 4" xfId="4033"/>
    <cellStyle name="货币 4 3 4 2" xfId="4034"/>
    <cellStyle name="货币 4 3 5" xfId="4035"/>
    <cellStyle name="货币 4 4" xfId="4036"/>
    <cellStyle name="货币 4 4 2" xfId="4037"/>
    <cellStyle name="货币 4 4 2 2" xfId="4038"/>
    <cellStyle name="货币 4 4 3" xfId="1279"/>
    <cellStyle name="货币 4 4 3 2" xfId="4039"/>
    <cellStyle name="货币 4 4 4" xfId="4040"/>
    <cellStyle name="货币 4 4 4 2" xfId="4041"/>
    <cellStyle name="货币 4 4 5" xfId="4042"/>
    <cellStyle name="货币 4 5" xfId="4043"/>
    <cellStyle name="货币 4 5 2" xfId="2655"/>
    <cellStyle name="货币 4 5 2 2" xfId="3488"/>
    <cellStyle name="货币 4 5 3" xfId="4044"/>
    <cellStyle name="货币 4 5 3 2" xfId="3492"/>
    <cellStyle name="货币 4 5 4" xfId="4045"/>
    <cellStyle name="货币 4 6" xfId="1307"/>
    <cellStyle name="货币 4 6 2" xfId="2670"/>
    <cellStyle name="货币 4 6 2 2" xfId="3525"/>
    <cellStyle name="货币 4 6 3" xfId="2013"/>
    <cellStyle name="货币 4 6 3 2" xfId="2017"/>
    <cellStyle name="货币 4 6 4" xfId="2036"/>
    <cellStyle name="货币 4 6 4 2" xfId="2038"/>
    <cellStyle name="货币 4 6 5" xfId="2044"/>
    <cellStyle name="货币 4 7" xfId="4046"/>
    <cellStyle name="货币 4 7 2" xfId="3398"/>
    <cellStyle name="货币 4 8" xfId="4047"/>
    <cellStyle name="货币 4 8 2" xfId="4048"/>
    <cellStyle name="货币 4 9" xfId="568"/>
    <cellStyle name="货币 4 9 2" xfId="4049"/>
    <cellStyle name="货币 5" xfId="2551"/>
    <cellStyle name="货币 5 2" xfId="4050"/>
    <cellStyle name="货币 5 2 2" xfId="1742"/>
    <cellStyle name="货币 5 3" xfId="4051"/>
    <cellStyle name="货币 5 3 2" xfId="1753"/>
    <cellStyle name="货币 5 4" xfId="4052"/>
    <cellStyle name="货币[0] 2" xfId="50"/>
    <cellStyle name="货币[0] 3" xfId="35"/>
    <cellStyle name="计算 2" xfId="4054"/>
    <cellStyle name="计算 2 2" xfId="4055"/>
    <cellStyle name="计算 2 2 2" xfId="4056"/>
    <cellStyle name="计算 2 2 2 2" xfId="4057"/>
    <cellStyle name="计算 2 2 2 2 2" xfId="4058"/>
    <cellStyle name="计算 2 2 2 3" xfId="2075"/>
    <cellStyle name="计算 2 2 3" xfId="2410"/>
    <cellStyle name="计算 2 2 3 2" xfId="4059"/>
    <cellStyle name="计算 2 2 4" xfId="839"/>
    <cellStyle name="计算 2 3" xfId="4060"/>
    <cellStyle name="计算 2 3 2" xfId="3187"/>
    <cellStyle name="计算 2 3 2 2" xfId="4061"/>
    <cellStyle name="计算 2 3 2 2 2" xfId="3958"/>
    <cellStyle name="计算 2 3 2 3" xfId="4062"/>
    <cellStyle name="计算 2 3 3" xfId="60"/>
    <cellStyle name="计算 2 3 3 2" xfId="4053"/>
    <cellStyle name="计算 2 3 4" xfId="4063"/>
    <cellStyle name="计算 2 3 5" xfId="4064"/>
    <cellStyle name="计算 2 4" xfId="398"/>
    <cellStyle name="计算 2 4 2" xfId="3191"/>
    <cellStyle name="计算 2 4 2 2" xfId="2835"/>
    <cellStyle name="计算 2 4 3" xfId="3193"/>
    <cellStyle name="计算 2 5" xfId="4065"/>
    <cellStyle name="计算 2 5 2" xfId="4066"/>
    <cellStyle name="计算 2 6" xfId="4067"/>
    <cellStyle name="计算 2 7" xfId="4068"/>
    <cellStyle name="计算 3" xfId="1878"/>
    <cellStyle name="计算 3 2" xfId="1880"/>
    <cellStyle name="计算 3 2 2" xfId="4069"/>
    <cellStyle name="计算 3 2 2 2" xfId="4070"/>
    <cellStyle name="计算 3 2 2 2 2" xfId="4071"/>
    <cellStyle name="计算 3 2 2 3" xfId="4072"/>
    <cellStyle name="计算 3 2 3" xfId="4073"/>
    <cellStyle name="计算 3 2 3 2" xfId="4074"/>
    <cellStyle name="计算 3 2 4" xfId="4075"/>
    <cellStyle name="计算 3 3" xfId="4076"/>
    <cellStyle name="计算 3 3 2" xfId="3200"/>
    <cellStyle name="计算 3 3 2 2" xfId="4077"/>
    <cellStyle name="计算 3 3 3" xfId="4078"/>
    <cellStyle name="计算 3 4" xfId="3846"/>
    <cellStyle name="计算 3 4 2" xfId="4079"/>
    <cellStyle name="计算 3 5" xfId="4080"/>
    <cellStyle name="计算 4" xfId="1883"/>
    <cellStyle name="计算 4 2" xfId="1885"/>
    <cellStyle name="计算 4 2 2" xfId="4081"/>
    <cellStyle name="计算 4 2 2 2" xfId="4082"/>
    <cellStyle name="计算 4 2 3" xfId="4083"/>
    <cellStyle name="计算 4 3" xfId="4084"/>
    <cellStyle name="计算 4 3 2" xfId="2034"/>
    <cellStyle name="计算 4 4" xfId="1325"/>
    <cellStyle name="计算 5" xfId="1887"/>
    <cellStyle name="计算 5 2" xfId="1891"/>
    <cellStyle name="计算 5 2 2" xfId="4085"/>
    <cellStyle name="计算 5 2 2 2" xfId="4086"/>
    <cellStyle name="计算 5 2 3" xfId="3007"/>
    <cellStyle name="计算 5 3" xfId="4087"/>
    <cellStyle name="计算 5 3 2" xfId="2067"/>
    <cellStyle name="计算 5 4" xfId="4088"/>
    <cellStyle name="计算 6" xfId="1050"/>
    <cellStyle name="计算 6 2" xfId="1894"/>
    <cellStyle name="计算 6 2 2" xfId="3005"/>
    <cellStyle name="计算 6 3" xfId="4089"/>
    <cellStyle name="计算 7" xfId="1311"/>
    <cellStyle name="计算 7 2" xfId="1897"/>
    <cellStyle name="计算 8" xfId="1899"/>
    <cellStyle name="计算 9" xfId="1969"/>
    <cellStyle name="检查单元格 2" xfId="807"/>
    <cellStyle name="检查单元格 2 2" xfId="3778"/>
    <cellStyle name="检查单元格 2 2 2" xfId="2798"/>
    <cellStyle name="检查单元格 2 2 2 2" xfId="2802"/>
    <cellStyle name="检查单元格 2 2 2 2 2" xfId="2807"/>
    <cellStyle name="检查单元格 2 2 2 3" xfId="2812"/>
    <cellStyle name="检查单元格 2 2 3" xfId="2687"/>
    <cellStyle name="检查单元格 2 2 3 2" xfId="2817"/>
    <cellStyle name="检查单元格 2 2 4" xfId="485"/>
    <cellStyle name="检查单元格 2 3" xfId="4090"/>
    <cellStyle name="检查单元格 2 3 2" xfId="2826"/>
    <cellStyle name="检查单元格 2 3 2 2" xfId="178"/>
    <cellStyle name="检查单元格 2 3 2 2 2" xfId="901"/>
    <cellStyle name="检查单元格 2 3 2 3" xfId="248"/>
    <cellStyle name="检查单元格 2 3 3" xfId="2831"/>
    <cellStyle name="检查单元格 2 3 3 2" xfId="706"/>
    <cellStyle name="检查单元格 2 3 4" xfId="495"/>
    <cellStyle name="检查单元格 2 3 5" xfId="3404"/>
    <cellStyle name="检查单元格 2 4" xfId="4091"/>
    <cellStyle name="检查单元格 2 4 2" xfId="2838"/>
    <cellStyle name="检查单元格 2 4 2 2" xfId="2840"/>
    <cellStyle name="检查单元格 2 4 3" xfId="2842"/>
    <cellStyle name="检查单元格 2 5" xfId="4092"/>
    <cellStyle name="检查单元格 2 5 2" xfId="2848"/>
    <cellStyle name="检查单元格 2 6" xfId="4093"/>
    <cellStyle name="检查单元格 2 7" xfId="982"/>
    <cellStyle name="检查单元格 3" xfId="3781"/>
    <cellStyle name="检查单元格 3 2" xfId="4094"/>
    <cellStyle name="检查单元格 3 2 2" xfId="2893"/>
    <cellStyle name="检查单元格 3 2 2 2" xfId="306"/>
    <cellStyle name="检查单元格 3 2 2 2 2" xfId="2895"/>
    <cellStyle name="检查单元格 3 2 2 3" xfId="2897"/>
    <cellStyle name="检查单元格 3 2 3" xfId="2899"/>
    <cellStyle name="检查单元格 3 2 3 2" xfId="2901"/>
    <cellStyle name="检查单元格 3 2 4" xfId="320"/>
    <cellStyle name="检查单元格 3 3" xfId="4095"/>
    <cellStyle name="检查单元格 3 3 2" xfId="2905"/>
    <cellStyle name="检查单元格 3 3 2 2" xfId="2907"/>
    <cellStyle name="检查单元格 3 3 3" xfId="2910"/>
    <cellStyle name="检查单元格 3 4" xfId="2068"/>
    <cellStyle name="检查单元格 3 4 2" xfId="2914"/>
    <cellStyle name="检查单元格 3 5" xfId="4096"/>
    <cellStyle name="检查单元格 4" xfId="4097"/>
    <cellStyle name="检查单元格 4 2" xfId="4098"/>
    <cellStyle name="检查单元格 4 2 2" xfId="2951"/>
    <cellStyle name="检查单元格 4 2 2 2" xfId="415"/>
    <cellStyle name="检查单元格 4 2 3" xfId="2956"/>
    <cellStyle name="检查单元格 4 3" xfId="3960"/>
    <cellStyle name="检查单元格 4 3 2" xfId="2965"/>
    <cellStyle name="检查单元格 4 4" xfId="4099"/>
    <cellStyle name="检查单元格 5" xfId="4100"/>
    <cellStyle name="检查单元格 5 2" xfId="2209"/>
    <cellStyle name="检查单元格 5 2 2" xfId="4101"/>
    <cellStyle name="检查单元格 5 2 2 2" xfId="4102"/>
    <cellStyle name="检查单元格 5 2 3" xfId="4103"/>
    <cellStyle name="检查单元格 5 3" xfId="4104"/>
    <cellStyle name="检查单元格 5 3 2" xfId="4105"/>
    <cellStyle name="检查单元格 5 4" xfId="2703"/>
    <cellStyle name="检查单元格 6" xfId="765"/>
    <cellStyle name="检查单元格 6 2" xfId="1414"/>
    <cellStyle name="检查单元格 6 2 2" xfId="4106"/>
    <cellStyle name="检查单元格 6 3" xfId="3031"/>
    <cellStyle name="检查单元格 7" xfId="3623"/>
    <cellStyle name="检查单元格 7 2" xfId="4107"/>
    <cellStyle name="检查单元格 8" xfId="1663"/>
    <cellStyle name="检查单元格 9" xfId="3626"/>
    <cellStyle name="解释性文本 2" xfId="2061"/>
    <cellStyle name="解释性文本 2 2" xfId="2064"/>
    <cellStyle name="解释性文本 2 2 2" xfId="2880"/>
    <cellStyle name="解释性文本 2 2 2 2" xfId="2882"/>
    <cellStyle name="解释性文本 2 2 3" xfId="2884"/>
    <cellStyle name="解释性文本 2 3" xfId="512"/>
    <cellStyle name="解释性文本 2 3 2" xfId="319"/>
    <cellStyle name="解释性文本 2 4" xfId="518"/>
    <cellStyle name="解释性文本 3" xfId="2066"/>
    <cellStyle name="解释性文本 3 2" xfId="4108"/>
    <cellStyle name="解释性文本 3 2 2" xfId="2944"/>
    <cellStyle name="解释性文本 3 2 2 2" xfId="529"/>
    <cellStyle name="解释性文本 3 2 3" xfId="2946"/>
    <cellStyle name="解释性文本 3 3" xfId="145"/>
    <cellStyle name="解释性文本 3 3 2" xfId="2959"/>
    <cellStyle name="解释性文本 3 4" xfId="2184"/>
    <cellStyle name="解释性文本 4" xfId="4109"/>
    <cellStyle name="解释性文本 4 2" xfId="4110"/>
    <cellStyle name="解释性文本 4 2 2" xfId="4111"/>
    <cellStyle name="解释性文本 4 3" xfId="389"/>
    <cellStyle name="解释性文本 5" xfId="3347"/>
    <cellStyle name="解释性文本 5 2" xfId="3349"/>
    <cellStyle name="解释性文本 5 2 2" xfId="731"/>
    <cellStyle name="解释性文本 5 3" xfId="1998"/>
    <cellStyle name="解释性文本 6" xfId="3354"/>
    <cellStyle name="解释性文本 6 2" xfId="1545"/>
    <cellStyle name="解释性文本 7" xfId="332"/>
    <cellStyle name="警告文本 2" xfId="3715"/>
    <cellStyle name="警告文本 2 2" xfId="711"/>
    <cellStyle name="警告文本 2 2 2" xfId="716"/>
    <cellStyle name="警告文本 2 2 2 2" xfId="4112"/>
    <cellStyle name="警告文本 2 2 3" xfId="4113"/>
    <cellStyle name="警告文本 2 3" xfId="261"/>
    <cellStyle name="警告文本 2 3 2" xfId="3887"/>
    <cellStyle name="警告文本 2 4" xfId="4114"/>
    <cellStyle name="警告文本 3" xfId="3717"/>
    <cellStyle name="警告文本 3 2" xfId="3719"/>
    <cellStyle name="警告文本 3 2 2" xfId="3891"/>
    <cellStyle name="警告文本 3 2 2 2" xfId="4115"/>
    <cellStyle name="警告文本 3 2 3" xfId="1614"/>
    <cellStyle name="警告文本 3 3" xfId="4116"/>
    <cellStyle name="警告文本 3 3 2" xfId="3391"/>
    <cellStyle name="警告文本 3 4" xfId="2476"/>
    <cellStyle name="警告文本 4" xfId="3721"/>
    <cellStyle name="警告文本 4 2" xfId="4117"/>
    <cellStyle name="警告文本 4 2 2" xfId="4118"/>
    <cellStyle name="警告文本 4 3" xfId="4119"/>
    <cellStyle name="警告文本 5" xfId="4120"/>
    <cellStyle name="警告文本 5 2" xfId="4121"/>
    <cellStyle name="警告文本 5 2 2" xfId="4122"/>
    <cellStyle name="警告文本 5 3" xfId="4123"/>
    <cellStyle name="警告文本 6" xfId="4124"/>
    <cellStyle name="警告文本 6 2" xfId="4125"/>
    <cellStyle name="警告文本 7" xfId="843"/>
    <cellStyle name="链接单元格 2" xfId="2749"/>
    <cellStyle name="链接单元格 2 2" xfId="3916"/>
    <cellStyle name="链接单元格 2 2 2" xfId="3918"/>
    <cellStyle name="链接单元格 2 2 2 2" xfId="275"/>
    <cellStyle name="链接单元格 2 2 3" xfId="1910"/>
    <cellStyle name="链接单元格 2 3" xfId="3921"/>
    <cellStyle name="链接单元格 2 3 2" xfId="3870"/>
    <cellStyle name="链接单元格 2 4" xfId="3925"/>
    <cellStyle name="链接单元格 3" xfId="4126"/>
    <cellStyle name="链接单元格 3 2" xfId="2331"/>
    <cellStyle name="链接单元格 3 2 2" xfId="504"/>
    <cellStyle name="链接单元格 3 2 2 2" xfId="510"/>
    <cellStyle name="链接单元格 3 2 3" xfId="129"/>
    <cellStyle name="链接单元格 3 3" xfId="3933"/>
    <cellStyle name="链接单元格 3 3 2" xfId="632"/>
    <cellStyle name="链接单元格 3 4" xfId="3935"/>
    <cellStyle name="链接单元格 4" xfId="4127"/>
    <cellStyle name="链接单元格 4 2" xfId="3941"/>
    <cellStyle name="链接单元格 4 2 2" xfId="955"/>
    <cellStyle name="链接单元格 4 3" xfId="3943"/>
    <cellStyle name="链接单元格 5" xfId="2370"/>
    <cellStyle name="链接单元格 5 2" xfId="3949"/>
    <cellStyle name="链接单元格 5 2 2" xfId="1232"/>
    <cellStyle name="链接单元格 5 3" xfId="3951"/>
    <cellStyle name="链接单元格 6" xfId="3328"/>
    <cellStyle name="链接单元格 6 2" xfId="2594"/>
    <cellStyle name="链接单元格 7" xfId="3837"/>
    <cellStyle name="霓付 [0]_laroux" xfId="3714"/>
    <cellStyle name="霓付_laroux" xfId="622"/>
    <cellStyle name="烹拳 [0]_laroux" xfId="453"/>
    <cellStyle name="烹拳_laroux" xfId="4128"/>
    <cellStyle name="普通_97-917" xfId="4129"/>
    <cellStyle name="千分位[0]_BT (2)" xfId="4130"/>
    <cellStyle name="千分位_97-917" xfId="2107"/>
    <cellStyle name="千位[0]_，" xfId="4131"/>
    <cellStyle name="千位_，" xfId="4132"/>
    <cellStyle name="千位分隔 10" xfId="4133"/>
    <cellStyle name="千位分隔 11" xfId="4134"/>
    <cellStyle name="千位分隔 2" xfId="4135"/>
    <cellStyle name="千位分隔 2 2" xfId="4136"/>
    <cellStyle name="千位分隔 2 2 2" xfId="4137"/>
    <cellStyle name="千位分隔 2 2 2 2" xfId="4138"/>
    <cellStyle name="千位分隔 2 2 2 2 2" xfId="4139"/>
    <cellStyle name="千位分隔 2 2 2 3" xfId="4140"/>
    <cellStyle name="千位分隔 2 2 2 3 2" xfId="4141"/>
    <cellStyle name="千位分隔 2 2 2 4" xfId="4142"/>
    <cellStyle name="千位分隔 2 2 2 4 2" xfId="4143"/>
    <cellStyle name="千位分隔 2 2 2 5" xfId="4144"/>
    <cellStyle name="千位分隔 2 2 2 5 2" xfId="4145"/>
    <cellStyle name="千位分隔 2 2 2 6" xfId="4146"/>
    <cellStyle name="千位分隔 2 2 3" xfId="4147"/>
    <cellStyle name="千位分隔 2 2 3 2" xfId="4148"/>
    <cellStyle name="千位分隔 2 2 3 2 2" xfId="4149"/>
    <cellStyle name="千位分隔 2 2 3 3" xfId="4150"/>
    <cellStyle name="千位分隔 2 2 3 3 2" xfId="4151"/>
    <cellStyle name="千位分隔 2 2 3 4" xfId="4152"/>
    <cellStyle name="千位分隔 2 2 3 5" xfId="4153"/>
    <cellStyle name="千位分隔 2 2 4" xfId="4154"/>
    <cellStyle name="千位分隔 2 2 4 2" xfId="88"/>
    <cellStyle name="千位分隔 2 2 4 2 2" xfId="4156"/>
    <cellStyle name="千位分隔 2 2 4 3" xfId="91"/>
    <cellStyle name="千位分隔 2 2 4 3 2" xfId="4158"/>
    <cellStyle name="千位分隔 2 2 4 4" xfId="102"/>
    <cellStyle name="千位分隔 2 2 4 4 2" xfId="4160"/>
    <cellStyle name="千位分隔 2 2 4 5" xfId="114"/>
    <cellStyle name="千位分隔 2 2 5" xfId="4161"/>
    <cellStyle name="千位分隔 2 2 5 2" xfId="4162"/>
    <cellStyle name="千位分隔 2 2 6" xfId="4163"/>
    <cellStyle name="千位分隔 2 2 6 2" xfId="4164"/>
    <cellStyle name="千位分隔 2 2 7" xfId="4165"/>
    <cellStyle name="千位分隔 2 2 7 2" xfId="4166"/>
    <cellStyle name="千位分隔 2 2 8" xfId="608"/>
    <cellStyle name="千位分隔 2 3" xfId="4167"/>
    <cellStyle name="千位分隔 2 3 2" xfId="4168"/>
    <cellStyle name="千位分隔 2 3 2 2" xfId="4169"/>
    <cellStyle name="千位分隔 2 3 3" xfId="4170"/>
    <cellStyle name="千位分隔 2 3 3 2" xfId="4171"/>
    <cellStyle name="千位分隔 2 3 4" xfId="4172"/>
    <cellStyle name="千位分隔 2 3 4 2" xfId="4173"/>
    <cellStyle name="千位分隔 2 3 5" xfId="4174"/>
    <cellStyle name="千位分隔 2 3 5 2" xfId="4175"/>
    <cellStyle name="千位分隔 2 3 6" xfId="4176"/>
    <cellStyle name="千位分隔 2 4" xfId="4177"/>
    <cellStyle name="千位分隔 2 4 2" xfId="4178"/>
    <cellStyle name="千位分隔 2 4 2 2" xfId="4179"/>
    <cellStyle name="千位分隔 2 4 3" xfId="4180"/>
    <cellStyle name="千位分隔 2 4 3 2" xfId="4181"/>
    <cellStyle name="千位分隔 2 4 4" xfId="4182"/>
    <cellStyle name="千位分隔 2 4 5" xfId="4183"/>
    <cellStyle name="千位分隔 2 5" xfId="4184"/>
    <cellStyle name="千位分隔 2 5 2" xfId="4185"/>
    <cellStyle name="千位分隔 2 5 2 2" xfId="4186"/>
    <cellStyle name="千位分隔 2 5 3" xfId="4187"/>
    <cellStyle name="千位分隔 2 5 3 2" xfId="4188"/>
    <cellStyle name="千位分隔 2 5 4" xfId="4189"/>
    <cellStyle name="千位分隔 2 5 4 2" xfId="4190"/>
    <cellStyle name="千位分隔 2 5 5" xfId="4191"/>
    <cellStyle name="千位分隔 2 6" xfId="4192"/>
    <cellStyle name="千位分隔 2 6 2" xfId="4193"/>
    <cellStyle name="千位分隔 2 7" xfId="4194"/>
    <cellStyle name="千位分隔 2 7 2" xfId="4195"/>
    <cellStyle name="千位分隔 2 8" xfId="4196"/>
    <cellStyle name="千位分隔 2 8 2" xfId="4197"/>
    <cellStyle name="千位分隔 2 9" xfId="4198"/>
    <cellStyle name="千位分隔 3" xfId="4199"/>
    <cellStyle name="千位分隔 3 10" xfId="4200"/>
    <cellStyle name="千位分隔 3 11" xfId="4201"/>
    <cellStyle name="千位分隔 3 2" xfId="4202"/>
    <cellStyle name="千位分隔 3 2 2" xfId="4203"/>
    <cellStyle name="千位分隔 3 2 2 2" xfId="4205"/>
    <cellStyle name="千位分隔 3 2 2 2 2" xfId="4207"/>
    <cellStyle name="千位分隔 3 2 2 3" xfId="4209"/>
    <cellStyle name="千位分隔 3 2 2 3 2" xfId="4210"/>
    <cellStyle name="千位分隔 3 2 2 4" xfId="4212"/>
    <cellStyle name="千位分隔 3 2 2 4 2" xfId="4213"/>
    <cellStyle name="千位分隔 3 2 2 5" xfId="4214"/>
    <cellStyle name="千位分隔 3 2 3" xfId="4215"/>
    <cellStyle name="千位分隔 3 2 3 2" xfId="4217"/>
    <cellStyle name="千位分隔 3 2 3 2 2" xfId="4218"/>
    <cellStyle name="千位分隔 3 2 3 3" xfId="4219"/>
    <cellStyle name="千位分隔 3 2 3 3 2" xfId="4220"/>
    <cellStyle name="千位分隔 3 2 3 4" xfId="3073"/>
    <cellStyle name="千位分隔 3 2 4" xfId="4221"/>
    <cellStyle name="千位分隔 3 2 4 2" xfId="4222"/>
    <cellStyle name="千位分隔 3 2 4 2 2" xfId="4223"/>
    <cellStyle name="千位分隔 3 2 4 3" xfId="4224"/>
    <cellStyle name="千位分隔 3 2 4 3 2" xfId="4225"/>
    <cellStyle name="千位分隔 3 2 4 4" xfId="3081"/>
    <cellStyle name="千位分隔 3 2 4 4 2" xfId="4226"/>
    <cellStyle name="千位分隔 3 2 4 5" xfId="4227"/>
    <cellStyle name="千位分隔 3 2 5" xfId="4228"/>
    <cellStyle name="千位分隔 3 2 5 2" xfId="4229"/>
    <cellStyle name="千位分隔 3 2 6" xfId="4230"/>
    <cellStyle name="千位分隔 3 2 6 2" xfId="4231"/>
    <cellStyle name="千位分隔 3 2 7" xfId="4232"/>
    <cellStyle name="千位分隔 3 2 7 2" xfId="4233"/>
    <cellStyle name="千位分隔 3 2 8" xfId="624"/>
    <cellStyle name="千位分隔 3 3" xfId="4234"/>
    <cellStyle name="千位分隔 3 3 2" xfId="4235"/>
    <cellStyle name="千位分隔 3 3 2 2" xfId="4237"/>
    <cellStyle name="千位分隔 3 3 3" xfId="4238"/>
    <cellStyle name="千位分隔 3 3 3 2" xfId="4240"/>
    <cellStyle name="千位分隔 3 3 4" xfId="4241"/>
    <cellStyle name="千位分隔 3 3 4 2" xfId="4242"/>
    <cellStyle name="千位分隔 3 3 5" xfId="4243"/>
    <cellStyle name="千位分隔 3 4" xfId="4244"/>
    <cellStyle name="千位分隔 3 4 2" xfId="4246"/>
    <cellStyle name="千位分隔 3 4 2 2" xfId="4249"/>
    <cellStyle name="千位分隔 3 4 3" xfId="4251"/>
    <cellStyle name="千位分隔 3 4 3 2" xfId="4254"/>
    <cellStyle name="千位分隔 3 4 4" xfId="4256"/>
    <cellStyle name="千位分隔 3 4 4 2" xfId="4257"/>
    <cellStyle name="千位分隔 3 4 5" xfId="4259"/>
    <cellStyle name="千位分隔 3 5" xfId="4260"/>
    <cellStyle name="千位分隔 3 5 2" xfId="4261"/>
    <cellStyle name="千位分隔 3 5 2 2" xfId="4263"/>
    <cellStyle name="千位分隔 3 5 3" xfId="4264"/>
    <cellStyle name="千位分隔 3 5 3 2" xfId="4266"/>
    <cellStyle name="千位分隔 3 5 4" xfId="4267"/>
    <cellStyle name="千位分隔 3 6" xfId="4268"/>
    <cellStyle name="千位分隔 3 6 2" xfId="4269"/>
    <cellStyle name="千位分隔 3 6 2 2" xfId="4270"/>
    <cellStyle name="千位分隔 3 6 3" xfId="4271"/>
    <cellStyle name="千位分隔 3 6 3 2" xfId="4273"/>
    <cellStyle name="千位分隔 3 6 4" xfId="4274"/>
    <cellStyle name="千位分隔 3 6 4 2" xfId="4275"/>
    <cellStyle name="千位分隔 3 6 5" xfId="4276"/>
    <cellStyle name="千位分隔 3 7" xfId="4277"/>
    <cellStyle name="千位分隔 3 7 2" xfId="4278"/>
    <cellStyle name="千位分隔 3 8" xfId="4279"/>
    <cellStyle name="千位分隔 3 8 2" xfId="4280"/>
    <cellStyle name="千位分隔 3 9" xfId="4281"/>
    <cellStyle name="千位分隔 3 9 2" xfId="4282"/>
    <cellStyle name="千位分隔 4" xfId="4283"/>
    <cellStyle name="千位分隔 4 10" xfId="4284"/>
    <cellStyle name="千位分隔 4 2" xfId="4285"/>
    <cellStyle name="千位分隔 4 2 2" xfId="4286"/>
    <cellStyle name="千位分隔 4 2 2 2" xfId="4287"/>
    <cellStyle name="千位分隔 4 2 2 2 2" xfId="4288"/>
    <cellStyle name="千位分隔 4 2 2 3" xfId="4289"/>
    <cellStyle name="千位分隔 4 2 2 3 2" xfId="4290"/>
    <cellStyle name="千位分隔 4 2 2 4" xfId="4291"/>
    <cellStyle name="千位分隔 4 2 2 4 2" xfId="4292"/>
    <cellStyle name="千位分隔 4 2 2 5" xfId="4293"/>
    <cellStyle name="千位分隔 4 2 3" xfId="4294"/>
    <cellStyle name="千位分隔 4 2 3 2" xfId="2423"/>
    <cellStyle name="千位分隔 4 2 3 2 2" xfId="3805"/>
    <cellStyle name="千位分隔 4 2 3 3" xfId="1289"/>
    <cellStyle name="千位分隔 4 2 3 3 2" xfId="3807"/>
    <cellStyle name="千位分隔 4 2 3 4" xfId="3105"/>
    <cellStyle name="千位分隔 4 2 4" xfId="4295"/>
    <cellStyle name="千位分隔 4 2 4 2" xfId="4296"/>
    <cellStyle name="千位分隔 4 2 4 2 2" xfId="4297"/>
    <cellStyle name="千位分隔 4 2 4 3" xfId="4298"/>
    <cellStyle name="千位分隔 4 2 4 3 2" xfId="4300"/>
    <cellStyle name="千位分隔 4 2 4 4" xfId="3112"/>
    <cellStyle name="千位分隔 4 2 4 4 2" xfId="4301"/>
    <cellStyle name="千位分隔 4 2 4 5" xfId="4302"/>
    <cellStyle name="千位分隔 4 2 5" xfId="4303"/>
    <cellStyle name="千位分隔 4 2 5 2" xfId="4304"/>
    <cellStyle name="千位分隔 4 2 6" xfId="4305"/>
    <cellStyle name="千位分隔 4 2 6 2" xfId="4306"/>
    <cellStyle name="千位分隔 4 2 7" xfId="4307"/>
    <cellStyle name="千位分隔 4 2 7 2" xfId="4308"/>
    <cellStyle name="千位分隔 4 2 8" xfId="4309"/>
    <cellStyle name="千位分隔 4 3" xfId="4310"/>
    <cellStyle name="千位分隔 4 3 2" xfId="4311"/>
    <cellStyle name="千位分隔 4 3 2 2" xfId="4312"/>
    <cellStyle name="千位分隔 4 3 3" xfId="1942"/>
    <cellStyle name="千位分隔 4 3 3 2" xfId="161"/>
    <cellStyle name="千位分隔 4 3 4" xfId="4313"/>
    <cellStyle name="千位分隔 4 3 4 2" xfId="4314"/>
    <cellStyle name="千位分隔 4 3 5" xfId="4315"/>
    <cellStyle name="千位分隔 4 4" xfId="4316"/>
    <cellStyle name="千位分隔 4 4 2" xfId="4317"/>
    <cellStyle name="千位分隔 4 4 2 2" xfId="4318"/>
    <cellStyle name="千位分隔 4 4 3" xfId="4319"/>
    <cellStyle name="千位分隔 4 4 3 2" xfId="4320"/>
    <cellStyle name="千位分隔 4 4 4" xfId="3822"/>
    <cellStyle name="千位分隔 4 4 4 2" xfId="4321"/>
    <cellStyle name="千位分隔 4 4 5" xfId="4322"/>
    <cellStyle name="千位分隔 4 5" xfId="4323"/>
    <cellStyle name="千位分隔 4 5 2" xfId="4324"/>
    <cellStyle name="千位分隔 4 5 2 2" xfId="4325"/>
    <cellStyle name="千位分隔 4 5 3" xfId="4326"/>
    <cellStyle name="千位分隔 4 5 3 2" xfId="4327"/>
    <cellStyle name="千位分隔 4 5 4" xfId="4328"/>
    <cellStyle name="千位分隔 4 6" xfId="4329"/>
    <cellStyle name="千位分隔 4 6 2" xfId="4330"/>
    <cellStyle name="千位分隔 4 6 2 2" xfId="4331"/>
    <cellStyle name="千位分隔 4 6 3" xfId="4332"/>
    <cellStyle name="千位分隔 4 6 3 2" xfId="4333"/>
    <cellStyle name="千位分隔 4 6 4" xfId="4334"/>
    <cellStyle name="千位分隔 4 6 4 2" xfId="4335"/>
    <cellStyle name="千位分隔 4 6 5" xfId="4336"/>
    <cellStyle name="千位分隔 4 7" xfId="4337"/>
    <cellStyle name="千位分隔 4 7 2" xfId="4338"/>
    <cellStyle name="千位分隔 4 8" xfId="4339"/>
    <cellStyle name="千位分隔 4 8 2" xfId="4340"/>
    <cellStyle name="千位分隔 4 9" xfId="4341"/>
    <cellStyle name="千位分隔 4 9 2" xfId="4342"/>
    <cellStyle name="千位分隔 5" xfId="4343"/>
    <cellStyle name="千位分隔 5 2" xfId="4344"/>
    <cellStyle name="千位分隔 5 2 2" xfId="4345"/>
    <cellStyle name="千位分隔 5 3" xfId="4346"/>
    <cellStyle name="千位分隔 5 3 2" xfId="4347"/>
    <cellStyle name="千位分隔 5 4" xfId="4348"/>
    <cellStyle name="千位分隔 5 4 2" xfId="4349"/>
    <cellStyle name="千位分隔 5 5" xfId="4350"/>
    <cellStyle name="千位分隔 6" xfId="4351"/>
    <cellStyle name="千位分隔 6 2" xfId="4352"/>
    <cellStyle name="千位分隔 6 2 2" xfId="4353"/>
    <cellStyle name="千位分隔 6 3" xfId="4354"/>
    <cellStyle name="千位分隔 6 3 2" xfId="4355"/>
    <cellStyle name="千位分隔 6 4" xfId="4356"/>
    <cellStyle name="千位分隔 7" xfId="4357"/>
    <cellStyle name="千位分隔 7 2" xfId="4358"/>
    <cellStyle name="千位分隔 8" xfId="4359"/>
    <cellStyle name="千位分隔 8 2" xfId="4360"/>
    <cellStyle name="千位分隔 9" xfId="4361"/>
    <cellStyle name="千位分隔 9 2" xfId="4362"/>
    <cellStyle name="钎霖_laroux" xfId="4363"/>
    <cellStyle name="强调文字颜色 1 2" xfId="4364"/>
    <cellStyle name="强调文字颜色 1 2 2" xfId="4365"/>
    <cellStyle name="强调文字颜色 1 2 2 2" xfId="4366"/>
    <cellStyle name="强调文字颜色 1 2 2 2 2" xfId="4367"/>
    <cellStyle name="强调文字颜色 1 2 2 2 2 2" xfId="4368"/>
    <cellStyle name="强调文字颜色 1 2 2 2 3" xfId="4369"/>
    <cellStyle name="强调文字颜色 1 2 2 3" xfId="2775"/>
    <cellStyle name="强调文字颜色 1 2 2 3 2" xfId="4370"/>
    <cellStyle name="强调文字颜色 1 2 2 4" xfId="4371"/>
    <cellStyle name="强调文字颜色 1 2 3" xfId="4372"/>
    <cellStyle name="强调文字颜色 1 2 3 2" xfId="4373"/>
    <cellStyle name="强调文字颜色 1 2 3 2 2" xfId="3097"/>
    <cellStyle name="强调文字颜色 1 2 3 2 2 2" xfId="3101"/>
    <cellStyle name="强调文字颜色 1 2 3 2 3" xfId="3115"/>
    <cellStyle name="强调文字颜色 1 2 3 3" xfId="4374"/>
    <cellStyle name="强调文字颜色 1 2 3 3 2" xfId="3137"/>
    <cellStyle name="强调文字颜色 1 2 3 4" xfId="4375"/>
    <cellStyle name="强调文字颜色 1 2 3 5" xfId="4376"/>
    <cellStyle name="强调文字颜色 1 2 4" xfId="4377"/>
    <cellStyle name="强调文字颜色 1 2 4 2" xfId="4378"/>
    <cellStyle name="强调文字颜色 1 2 4 2 2" xfId="4379"/>
    <cellStyle name="强调文字颜色 1 2 4 3" xfId="4380"/>
    <cellStyle name="强调文字颜色 1 2 5" xfId="4381"/>
    <cellStyle name="强调文字颜色 1 2 5 2" xfId="4382"/>
    <cellStyle name="强调文字颜色 1 2 6" xfId="4383"/>
    <cellStyle name="强调文字颜色 1 2 7" xfId="4384"/>
    <cellStyle name="强调文字颜色 1 3" xfId="4385"/>
    <cellStyle name="强调文字颜色 1 3 2" xfId="4386"/>
    <cellStyle name="强调文字颜色 1 3 2 2" xfId="4387"/>
    <cellStyle name="强调文字颜色 1 3 2 2 2" xfId="3380"/>
    <cellStyle name="强调文字颜色 1 3 2 2 2 2" xfId="4388"/>
    <cellStyle name="强调文字颜色 1 3 2 2 3" xfId="4389"/>
    <cellStyle name="强调文字颜色 1 3 2 3" xfId="4390"/>
    <cellStyle name="强调文字颜色 1 3 2 3 2" xfId="4391"/>
    <cellStyle name="强调文字颜色 1 3 2 4" xfId="4392"/>
    <cellStyle name="强调文字颜色 1 3 3" xfId="2246"/>
    <cellStyle name="强调文字颜色 1 3 3 2" xfId="4393"/>
    <cellStyle name="强调文字颜色 1 3 3 2 2" xfId="464"/>
    <cellStyle name="强调文字颜色 1 3 3 3" xfId="4394"/>
    <cellStyle name="强调文字颜色 1 3 4" xfId="4395"/>
    <cellStyle name="强调文字颜色 1 3 4 2" xfId="4396"/>
    <cellStyle name="强调文字颜色 1 3 5" xfId="4397"/>
    <cellStyle name="强调文字颜色 1 4" xfId="4398"/>
    <cellStyle name="强调文字颜色 1 4 2" xfId="4399"/>
    <cellStyle name="强调文字颜色 1 4 2 2" xfId="4400"/>
    <cellStyle name="强调文字颜色 1 4 2 2 2" xfId="4401"/>
    <cellStyle name="强调文字颜色 1 4 2 3" xfId="4402"/>
    <cellStyle name="强调文字颜色 1 4 3" xfId="4403"/>
    <cellStyle name="强调文字颜色 1 4 3 2" xfId="4404"/>
    <cellStyle name="强调文字颜色 1 4 4" xfId="4405"/>
    <cellStyle name="强调文字颜色 1 5" xfId="4406"/>
    <cellStyle name="强调文字颜色 1 5 2" xfId="4407"/>
    <cellStyle name="强调文字颜色 1 5 2 2" xfId="4408"/>
    <cellStyle name="强调文字颜色 1 5 2 2 2" xfId="4409"/>
    <cellStyle name="强调文字颜色 1 5 2 3" xfId="4410"/>
    <cellStyle name="强调文字颜色 1 5 3" xfId="4411"/>
    <cellStyle name="强调文字颜色 1 5 3 2" xfId="4412"/>
    <cellStyle name="强调文字颜色 1 5 4" xfId="4413"/>
    <cellStyle name="强调文字颜色 1 6" xfId="4414"/>
    <cellStyle name="强调文字颜色 1 6 2" xfId="4415"/>
    <cellStyle name="强调文字颜色 1 6 2 2" xfId="4416"/>
    <cellStyle name="强调文字颜色 1 6 3" xfId="4417"/>
    <cellStyle name="强调文字颜色 1 7" xfId="4418"/>
    <cellStyle name="强调文字颜色 1 7 2" xfId="4419"/>
    <cellStyle name="强调文字颜色 1 8" xfId="4420"/>
    <cellStyle name="强调文字颜色 1 9" xfId="4421"/>
    <cellStyle name="强调文字颜色 2 2" xfId="4422"/>
    <cellStyle name="强调文字颜色 2 2 2" xfId="4423"/>
    <cellStyle name="强调文字颜色 2 2 2 2" xfId="1347"/>
    <cellStyle name="强调文字颜色 2 2 2 2 2" xfId="1349"/>
    <cellStyle name="强调文字颜色 2 2 2 2 2 2" xfId="1351"/>
    <cellStyle name="强调文字颜色 2 2 2 2 3" xfId="1361"/>
    <cellStyle name="强调文字颜色 2 2 2 3" xfId="1150"/>
    <cellStyle name="强调文字颜色 2 2 2 3 2" xfId="1154"/>
    <cellStyle name="强调文字颜色 2 2 2 4" xfId="1159"/>
    <cellStyle name="强调文字颜色 2 2 3" xfId="4424"/>
    <cellStyle name="强调文字颜色 2 2 3 2" xfId="1443"/>
    <cellStyle name="强调文字颜色 2 2 3 2 2" xfId="1447"/>
    <cellStyle name="强调文字颜色 2 2 3 2 2 2" xfId="1449"/>
    <cellStyle name="强调文字颜色 2 2 3 2 3" xfId="1460"/>
    <cellStyle name="强调文字颜色 2 2 3 3" xfId="1165"/>
    <cellStyle name="强调文字颜色 2 2 3 3 2" xfId="58"/>
    <cellStyle name="强调文字颜色 2 2 3 4" xfId="1484"/>
    <cellStyle name="强调文字颜色 2 2 3 5" xfId="171"/>
    <cellStyle name="强调文字颜色 2 2 4" xfId="4425"/>
    <cellStyle name="强调文字颜色 2 2 4 2" xfId="1560"/>
    <cellStyle name="强调文字颜色 2 2 4 2 2" xfId="1563"/>
    <cellStyle name="强调文字颜色 2 2 4 3" xfId="1170"/>
    <cellStyle name="强调文字颜色 2 2 5" xfId="4426"/>
    <cellStyle name="强调文字颜色 2 2 5 2" xfId="1667"/>
    <cellStyle name="强调文字颜色 2 2 6" xfId="4427"/>
    <cellStyle name="强调文字颜色 2 2 7" xfId="4428"/>
    <cellStyle name="强调文字颜色 2 3" xfId="4429"/>
    <cellStyle name="强调文字颜色 2 3 2" xfId="4430"/>
    <cellStyle name="强调文字颜色 2 3 2 2" xfId="4431"/>
    <cellStyle name="强调文字颜色 2 3 2 2 2" xfId="4432"/>
    <cellStyle name="强调文字颜色 2 3 2 2 2 2" xfId="4433"/>
    <cellStyle name="强调文字颜色 2 3 2 2 3" xfId="4434"/>
    <cellStyle name="强调文字颜色 2 3 2 3" xfId="4435"/>
    <cellStyle name="强调文字颜色 2 3 2 3 2" xfId="4436"/>
    <cellStyle name="强调文字颜色 2 3 2 4" xfId="4437"/>
    <cellStyle name="强调文字颜色 2 3 3" xfId="4438"/>
    <cellStyle name="强调文字颜色 2 3 3 2" xfId="4439"/>
    <cellStyle name="强调文字颜色 2 3 3 2 2" xfId="4440"/>
    <cellStyle name="强调文字颜色 2 3 3 3" xfId="4441"/>
    <cellStyle name="强调文字颜色 2 3 4" xfId="4442"/>
    <cellStyle name="强调文字颜色 2 3 4 2" xfId="4443"/>
    <cellStyle name="强调文字颜色 2 3 5" xfId="4444"/>
    <cellStyle name="强调文字颜色 2 4" xfId="4445"/>
    <cellStyle name="强调文字颜色 2 4 2" xfId="4446"/>
    <cellStyle name="强调文字颜色 2 4 2 2" xfId="4447"/>
    <cellStyle name="强调文字颜色 2 4 2 2 2" xfId="4448"/>
    <cellStyle name="强调文字颜色 2 4 2 3" xfId="4449"/>
    <cellStyle name="强调文字颜色 2 4 3" xfId="4450"/>
    <cellStyle name="强调文字颜色 2 4 3 2" xfId="4451"/>
    <cellStyle name="强调文字颜色 2 4 4" xfId="4452"/>
    <cellStyle name="强调文字颜色 2 5" xfId="4453"/>
    <cellStyle name="强调文字颜色 2 5 2" xfId="4454"/>
    <cellStyle name="强调文字颜色 2 5 2 2" xfId="4455"/>
    <cellStyle name="强调文字颜色 2 5 2 2 2" xfId="4456"/>
    <cellStyle name="强调文字颜色 2 5 2 3" xfId="4457"/>
    <cellStyle name="强调文字颜色 2 5 3" xfId="4458"/>
    <cellStyle name="强调文字颜色 2 5 3 2" xfId="4459"/>
    <cellStyle name="强调文字颜色 2 5 4" xfId="4460"/>
    <cellStyle name="强调文字颜色 2 6" xfId="4461"/>
    <cellStyle name="强调文字颜色 2 6 2" xfId="4462"/>
    <cellStyle name="强调文字颜色 2 6 2 2" xfId="4463"/>
    <cellStyle name="强调文字颜色 2 6 3" xfId="4464"/>
    <cellStyle name="强调文字颜色 2 7" xfId="4465"/>
    <cellStyle name="强调文字颜色 2 7 2" xfId="4466"/>
    <cellStyle name="强调文字颜色 2 8" xfId="4467"/>
    <cellStyle name="强调文字颜色 2 9" xfId="4468"/>
    <cellStyle name="强调文字颜色 3 2" xfId="4155"/>
    <cellStyle name="强调文字颜色 3 2 2" xfId="4469"/>
    <cellStyle name="强调文字颜色 3 2 2 2" xfId="4470"/>
    <cellStyle name="强调文字颜色 3 2 2 2 2" xfId="4471"/>
    <cellStyle name="强调文字颜色 3 2 2 2 2 2" xfId="4472"/>
    <cellStyle name="强调文字颜色 3 2 2 2 3" xfId="4473"/>
    <cellStyle name="强调文字颜色 3 2 2 3" xfId="4474"/>
    <cellStyle name="强调文字颜色 3 2 2 3 2" xfId="4475"/>
    <cellStyle name="强调文字颜色 3 2 2 4" xfId="4476"/>
    <cellStyle name="强调文字颜色 3 2 3" xfId="4477"/>
    <cellStyle name="强调文字颜色 3 2 3 2" xfId="4478"/>
    <cellStyle name="强调文字颜色 3 2 3 2 2" xfId="4479"/>
    <cellStyle name="强调文字颜色 3 2 3 2 2 2" xfId="4480"/>
    <cellStyle name="强调文字颜色 3 2 3 2 3" xfId="4481"/>
    <cellStyle name="强调文字颜色 3 2 3 3" xfId="4482"/>
    <cellStyle name="强调文字颜色 3 2 3 3 2" xfId="4483"/>
    <cellStyle name="强调文字颜色 3 2 3 4" xfId="4484"/>
    <cellStyle name="强调文字颜色 3 2 3 5" xfId="4485"/>
    <cellStyle name="强调文字颜色 3 2 4" xfId="4486"/>
    <cellStyle name="强调文字颜色 3 2 4 2" xfId="4487"/>
    <cellStyle name="强调文字颜色 3 2 4 2 2" xfId="4488"/>
    <cellStyle name="强调文字颜色 3 2 4 3" xfId="4489"/>
    <cellStyle name="强调文字颜色 3 2 5" xfId="4204"/>
    <cellStyle name="强调文字颜色 3 2 5 2" xfId="4206"/>
    <cellStyle name="强调文字颜色 3 2 6" xfId="4208"/>
    <cellStyle name="强调文字颜色 3 2 7" xfId="4211"/>
    <cellStyle name="强调文字颜色 3 3" xfId="4490"/>
    <cellStyle name="强调文字颜色 3 3 2" xfId="4491"/>
    <cellStyle name="强调文字颜色 3 3 2 2" xfId="4492"/>
    <cellStyle name="强调文字颜色 3 3 2 2 2" xfId="4493"/>
    <cellStyle name="强调文字颜色 3 3 2 2 2 2" xfId="4494"/>
    <cellStyle name="强调文字颜色 3 3 2 2 3" xfId="4495"/>
    <cellStyle name="强调文字颜色 3 3 2 3" xfId="4496"/>
    <cellStyle name="强调文字颜色 3 3 2 3 2" xfId="4497"/>
    <cellStyle name="强调文字颜色 3 3 2 4" xfId="4498"/>
    <cellStyle name="强调文字颜色 3 3 3" xfId="4499"/>
    <cellStyle name="强调文字颜色 3 3 3 2" xfId="4500"/>
    <cellStyle name="强调文字颜色 3 3 3 2 2" xfId="4501"/>
    <cellStyle name="强调文字颜色 3 3 3 3" xfId="4502"/>
    <cellStyle name="强调文字颜色 3 3 4" xfId="4503"/>
    <cellStyle name="强调文字颜色 3 3 4 2" xfId="4504"/>
    <cellStyle name="强调文字颜色 3 3 5" xfId="4216"/>
    <cellStyle name="强调文字颜色 3 4" xfId="4505"/>
    <cellStyle name="强调文字颜色 3 4 2" xfId="4506"/>
    <cellStyle name="强调文字颜色 3 4 2 2" xfId="4507"/>
    <cellStyle name="强调文字颜色 3 4 2 2 2" xfId="4508"/>
    <cellStyle name="强调文字颜色 3 4 2 3" xfId="1394"/>
    <cellStyle name="强调文字颜色 3 4 3" xfId="4509"/>
    <cellStyle name="强调文字颜色 3 4 3 2" xfId="4510"/>
    <cellStyle name="强调文字颜色 3 4 4" xfId="4511"/>
    <cellStyle name="强调文字颜色 3 5" xfId="4512"/>
    <cellStyle name="强调文字颜色 3 5 2" xfId="4513"/>
    <cellStyle name="强调文字颜色 3 5 2 2" xfId="4514"/>
    <cellStyle name="强调文字颜色 3 5 2 2 2" xfId="4515"/>
    <cellStyle name="强调文字颜色 3 5 2 3" xfId="4516"/>
    <cellStyle name="强调文字颜色 3 5 3" xfId="4517"/>
    <cellStyle name="强调文字颜色 3 5 3 2" xfId="4518"/>
    <cellStyle name="强调文字颜色 3 5 4" xfId="4519"/>
    <cellStyle name="强调文字颜色 3 6" xfId="4520"/>
    <cellStyle name="强调文字颜色 3 6 2" xfId="4521"/>
    <cellStyle name="强调文字颜色 3 6 2 2" xfId="4522"/>
    <cellStyle name="强调文字颜色 3 6 3" xfId="4523"/>
    <cellStyle name="强调文字颜色 3 7" xfId="4524"/>
    <cellStyle name="强调文字颜色 3 7 2" xfId="4525"/>
    <cellStyle name="强调文字颜色 3 8" xfId="4526"/>
    <cellStyle name="强调文字颜色 3 9" xfId="4527"/>
    <cellStyle name="强调文字颜色 4 2" xfId="4157"/>
    <cellStyle name="强调文字颜色 4 2 2" xfId="4528"/>
    <cellStyle name="强调文字颜色 4 2 2 2" xfId="4529"/>
    <cellStyle name="强调文字颜色 4 2 2 2 2" xfId="4530"/>
    <cellStyle name="强调文字颜色 4 2 2 2 2 2" xfId="4531"/>
    <cellStyle name="强调文字颜色 4 2 2 2 3" xfId="4532"/>
    <cellStyle name="强调文字颜色 4 2 2 3" xfId="4533"/>
    <cellStyle name="强调文字颜色 4 2 2 3 2" xfId="1006"/>
    <cellStyle name="强调文字颜色 4 2 2 4" xfId="4534"/>
    <cellStyle name="强调文字颜色 4 2 3" xfId="4535"/>
    <cellStyle name="强调文字颜色 4 2 3 2" xfId="1027"/>
    <cellStyle name="强调文字颜色 4 2 3 2 2" xfId="723"/>
    <cellStyle name="强调文字颜色 4 2 3 2 2 2" xfId="727"/>
    <cellStyle name="强调文字颜色 4 2 3 2 3" xfId="344"/>
    <cellStyle name="强调文字颜色 4 2 3 3" xfId="1030"/>
    <cellStyle name="强调文字颜色 4 2 3 3 2" xfId="1298"/>
    <cellStyle name="强调文字颜色 4 2 3 4" xfId="1313"/>
    <cellStyle name="强调文字颜色 4 2 3 5" xfId="4536"/>
    <cellStyle name="强调文字颜色 4 2 4" xfId="4537"/>
    <cellStyle name="强调文字颜色 4 2 4 2" xfId="4538"/>
    <cellStyle name="强调文字颜色 4 2 4 2 2" xfId="4539"/>
    <cellStyle name="强调文字颜色 4 2 4 3" xfId="4540"/>
    <cellStyle name="强调文字颜色 4 2 5" xfId="4236"/>
    <cellStyle name="强调文字颜色 4 2 5 2" xfId="4541"/>
    <cellStyle name="强调文字颜色 4 2 6" xfId="4542"/>
    <cellStyle name="强调文字颜色 4 2 7" xfId="4543"/>
    <cellStyle name="强调文字颜色 4 3" xfId="4544"/>
    <cellStyle name="强调文字颜色 4 3 2" xfId="4545"/>
    <cellStyle name="强调文字颜色 4 3 2 2" xfId="4546"/>
    <cellStyle name="强调文字颜色 4 3 2 2 2" xfId="4547"/>
    <cellStyle name="强调文字颜色 4 3 2 2 2 2" xfId="4548"/>
    <cellStyle name="强调文字颜色 4 3 2 2 3" xfId="4549"/>
    <cellStyle name="强调文字颜色 4 3 2 3" xfId="4550"/>
    <cellStyle name="强调文字颜色 4 3 2 3 2" xfId="4551"/>
    <cellStyle name="强调文字颜色 4 3 2 4" xfId="4552"/>
    <cellStyle name="强调文字颜色 4 3 3" xfId="4553"/>
    <cellStyle name="强调文字颜色 4 3 3 2" xfId="4554"/>
    <cellStyle name="强调文字颜色 4 3 3 2 2" xfId="4555"/>
    <cellStyle name="强调文字颜色 4 3 3 3" xfId="4556"/>
    <cellStyle name="强调文字颜色 4 3 4" xfId="4557"/>
    <cellStyle name="强调文字颜色 4 3 4 2" xfId="4558"/>
    <cellStyle name="强调文字颜色 4 3 5" xfId="4239"/>
    <cellStyle name="强调文字颜色 4 4" xfId="4559"/>
    <cellStyle name="强调文字颜色 4 4 2" xfId="4560"/>
    <cellStyle name="强调文字颜色 4 4 2 2" xfId="4561"/>
    <cellStyle name="强调文字颜色 4 4 2 2 2" xfId="4562"/>
    <cellStyle name="强调文字颜色 4 4 2 3" xfId="4563"/>
    <cellStyle name="强调文字颜色 4 4 3" xfId="4564"/>
    <cellStyle name="强调文字颜色 4 4 3 2" xfId="4565"/>
    <cellStyle name="强调文字颜色 4 4 4" xfId="4566"/>
    <cellStyle name="强调文字颜色 4 5" xfId="4567"/>
    <cellStyle name="强调文字颜色 4 5 2" xfId="4568"/>
    <cellStyle name="强调文字颜色 4 5 2 2" xfId="4569"/>
    <cellStyle name="强调文字颜色 4 5 2 2 2" xfId="4570"/>
    <cellStyle name="强调文字颜色 4 5 2 3" xfId="4571"/>
    <cellStyle name="强调文字颜色 4 5 3" xfId="4572"/>
    <cellStyle name="强调文字颜色 4 5 3 2" xfId="4573"/>
    <cellStyle name="强调文字颜色 4 5 4" xfId="4574"/>
    <cellStyle name="强调文字颜色 4 6" xfId="4575"/>
    <cellStyle name="强调文字颜色 4 6 2" xfId="4576"/>
    <cellStyle name="强调文字颜色 4 6 2 2" xfId="4577"/>
    <cellStyle name="强调文字颜色 4 6 3" xfId="4578"/>
    <cellStyle name="强调文字颜色 4 7" xfId="4579"/>
    <cellStyle name="强调文字颜色 4 7 2" xfId="4580"/>
    <cellStyle name="强调文字颜色 4 8" xfId="4581"/>
    <cellStyle name="强调文字颜色 4 9" xfId="4582"/>
    <cellStyle name="强调文字颜色 5 2" xfId="4159"/>
    <cellStyle name="强调文字颜色 5 2 2" xfId="4583"/>
    <cellStyle name="强调文字颜色 5 2 2 2" xfId="4584"/>
    <cellStyle name="强调文字颜色 5 2 2 2 2" xfId="4585"/>
    <cellStyle name="强调文字颜色 5 2 2 2 2 2" xfId="4586"/>
    <cellStyle name="强调文字颜色 5 2 2 2 3" xfId="4587"/>
    <cellStyle name="强调文字颜色 5 2 2 3" xfId="4588"/>
    <cellStyle name="强调文字颜色 5 2 2 3 2" xfId="4589"/>
    <cellStyle name="强调文字颜色 5 2 2 4" xfId="4590"/>
    <cellStyle name="强调文字颜色 5 2 3" xfId="3018"/>
    <cellStyle name="强调文字颜色 5 2 3 2" xfId="4591"/>
    <cellStyle name="强调文字颜色 5 2 3 2 2" xfId="4592"/>
    <cellStyle name="强调文字颜色 5 2 3 2 2 2" xfId="4593"/>
    <cellStyle name="强调文字颜色 5 2 3 2 3" xfId="4594"/>
    <cellStyle name="强调文字颜色 5 2 3 3" xfId="4595"/>
    <cellStyle name="强调文字颜色 5 2 3 3 2" xfId="4596"/>
    <cellStyle name="强调文字颜色 5 2 3 4" xfId="4597"/>
    <cellStyle name="强调文字颜色 5 2 3 5" xfId="4598"/>
    <cellStyle name="强调文字颜色 5 2 4" xfId="4599"/>
    <cellStyle name="强调文字颜色 5 2 4 2" xfId="4600"/>
    <cellStyle name="强调文字颜色 5 2 4 2 2" xfId="4601"/>
    <cellStyle name="强调文字颜色 5 2 4 3" xfId="4602"/>
    <cellStyle name="强调文字颜色 5 2 5" xfId="4248"/>
    <cellStyle name="强调文字颜色 5 2 5 2" xfId="4604"/>
    <cellStyle name="强调文字颜色 5 2 6" xfId="4606"/>
    <cellStyle name="强调文字颜色 5 2 7" xfId="4607"/>
    <cellStyle name="强调文字颜色 5 3" xfId="4608"/>
    <cellStyle name="强调文字颜色 5 3 2" xfId="4609"/>
    <cellStyle name="强调文字颜色 5 3 2 2" xfId="4610"/>
    <cellStyle name="强调文字颜色 5 3 2 2 2" xfId="4611"/>
    <cellStyle name="强调文字颜色 5 3 2 2 2 2" xfId="4612"/>
    <cellStyle name="强调文字颜色 5 3 2 2 3" xfId="4613"/>
    <cellStyle name="强调文字颜色 5 3 2 3" xfId="4614"/>
    <cellStyle name="强调文字颜色 5 3 2 3 2" xfId="3780"/>
    <cellStyle name="强调文字颜色 5 3 2 4" xfId="4615"/>
    <cellStyle name="强调文字颜色 5 3 3" xfId="4616"/>
    <cellStyle name="强调文字颜色 5 3 3 2" xfId="4617"/>
    <cellStyle name="强调文字颜色 5 3 3 2 2" xfId="4618"/>
    <cellStyle name="强调文字颜色 5 3 3 3" xfId="4619"/>
    <cellStyle name="强调文字颜色 5 3 4" xfId="4620"/>
    <cellStyle name="强调文字颜色 5 3 4 2" xfId="4621"/>
    <cellStyle name="强调文字颜色 5 3 5" xfId="4253"/>
    <cellStyle name="强调文字颜色 5 4" xfId="4622"/>
    <cellStyle name="强调文字颜色 5 4 2" xfId="4623"/>
    <cellStyle name="强调文字颜色 5 4 2 2" xfId="4624"/>
    <cellStyle name="强调文字颜色 5 4 2 2 2" xfId="4625"/>
    <cellStyle name="强调文字颜色 5 4 2 3" xfId="4626"/>
    <cellStyle name="强调文字颜色 5 4 3" xfId="4627"/>
    <cellStyle name="强调文字颜色 5 4 3 2" xfId="4628"/>
    <cellStyle name="强调文字颜色 5 4 4" xfId="4629"/>
    <cellStyle name="强调文字颜色 5 5" xfId="4630"/>
    <cellStyle name="强调文字颜色 5 5 2" xfId="2415"/>
    <cellStyle name="强调文字颜色 5 5 2 2" xfId="4631"/>
    <cellStyle name="强调文字颜色 5 5 2 2 2" xfId="4632"/>
    <cellStyle name="强调文字颜色 5 5 2 3" xfId="4633"/>
    <cellStyle name="强调文字颜色 5 5 3" xfId="4634"/>
    <cellStyle name="强调文字颜色 5 5 3 2" xfId="4635"/>
    <cellStyle name="强调文字颜色 5 5 4" xfId="4636"/>
    <cellStyle name="强调文字颜色 5 6" xfId="4637"/>
    <cellStyle name="强调文字颜色 5 6 2" xfId="4638"/>
    <cellStyle name="强调文字颜色 5 6 2 2" xfId="4639"/>
    <cellStyle name="强调文字颜色 5 6 3" xfId="4640"/>
    <cellStyle name="强调文字颜色 5 7" xfId="2509"/>
    <cellStyle name="强调文字颜色 5 7 2" xfId="4641"/>
    <cellStyle name="强调文字颜色 5 8" xfId="4642"/>
    <cellStyle name="强调文字颜色 5 9" xfId="4643"/>
    <cellStyle name="强调文字颜色 6 2" xfId="4644"/>
    <cellStyle name="强调文字颜色 6 2 2" xfId="4645"/>
    <cellStyle name="强调文字颜色 6 2 2 2" xfId="4646"/>
    <cellStyle name="强调文字颜色 6 2 2 2 2" xfId="4647"/>
    <cellStyle name="强调文字颜色 6 2 2 2 2 2" xfId="4648"/>
    <cellStyle name="强调文字颜色 6 2 2 2 3" xfId="4649"/>
    <cellStyle name="强调文字颜色 6 2 2 3" xfId="4650"/>
    <cellStyle name="强调文字颜色 6 2 2 3 2" xfId="4651"/>
    <cellStyle name="强调文字颜色 6 2 2 4" xfId="4652"/>
    <cellStyle name="强调文字颜色 6 2 3" xfId="4653"/>
    <cellStyle name="强调文字颜色 6 2 3 2" xfId="4654"/>
    <cellStyle name="强调文字颜色 6 2 3 2 2" xfId="4655"/>
    <cellStyle name="强调文字颜色 6 2 3 2 2 2" xfId="4656"/>
    <cellStyle name="强调文字颜色 6 2 3 2 3" xfId="4657"/>
    <cellStyle name="强调文字颜色 6 2 3 3" xfId="4658"/>
    <cellStyle name="强调文字颜色 6 2 3 3 2" xfId="4659"/>
    <cellStyle name="强调文字颜色 6 2 3 4" xfId="4660"/>
    <cellStyle name="强调文字颜色 6 2 3 5" xfId="4661"/>
    <cellStyle name="强调文字颜色 6 2 4" xfId="4662"/>
    <cellStyle name="强调文字颜色 6 2 4 2" xfId="4663"/>
    <cellStyle name="强调文字颜色 6 2 4 2 2" xfId="4664"/>
    <cellStyle name="强调文字颜色 6 2 4 3" xfId="4665"/>
    <cellStyle name="强调文字颜色 6 2 5" xfId="4262"/>
    <cellStyle name="强调文字颜色 6 2 5 2" xfId="4666"/>
    <cellStyle name="强调文字颜色 6 2 6" xfId="4667"/>
    <cellStyle name="强调文字颜色 6 2 7" xfId="4668"/>
    <cellStyle name="强调文字颜色 6 3" xfId="4669"/>
    <cellStyle name="强调文字颜色 6 3 2" xfId="4670"/>
    <cellStyle name="强调文字颜色 6 3 2 2" xfId="4671"/>
    <cellStyle name="强调文字颜色 6 3 2 2 2" xfId="4672"/>
    <cellStyle name="强调文字颜色 6 3 2 2 2 2" xfId="4673"/>
    <cellStyle name="强调文字颜色 6 3 2 2 3" xfId="4674"/>
    <cellStyle name="强调文字颜色 6 3 2 3" xfId="4675"/>
    <cellStyle name="强调文字颜色 6 3 2 3 2" xfId="4676"/>
    <cellStyle name="强调文字颜色 6 3 2 4" xfId="4677"/>
    <cellStyle name="强调文字颜色 6 3 3" xfId="4678"/>
    <cellStyle name="强调文字颜色 6 3 3 2" xfId="4679"/>
    <cellStyle name="强调文字颜色 6 3 3 2 2" xfId="4680"/>
    <cellStyle name="强调文字颜色 6 3 3 3" xfId="4681"/>
    <cellStyle name="强调文字颜色 6 3 4" xfId="4682"/>
    <cellStyle name="强调文字颜色 6 3 4 2" xfId="4683"/>
    <cellStyle name="强调文字颜色 6 3 5" xfId="4265"/>
    <cellStyle name="强调文字颜色 6 4" xfId="4684"/>
    <cellStyle name="强调文字颜色 6 4 2" xfId="4685"/>
    <cellStyle name="强调文字颜色 6 4 2 2" xfId="4686"/>
    <cellStyle name="强调文字颜色 6 4 2 2 2" xfId="4687"/>
    <cellStyle name="强调文字颜色 6 4 2 3" xfId="4688"/>
    <cellStyle name="强调文字颜色 6 4 3" xfId="4689"/>
    <cellStyle name="强调文字颜色 6 4 3 2" xfId="4690"/>
    <cellStyle name="强调文字颜色 6 4 4" xfId="4691"/>
    <cellStyle name="强调文字颜色 6 5" xfId="4692"/>
    <cellStyle name="强调文字颜色 6 5 2" xfId="4693"/>
    <cellStyle name="强调文字颜色 6 5 2 2" xfId="4694"/>
    <cellStyle name="强调文字颜色 6 5 2 2 2" xfId="4695"/>
    <cellStyle name="强调文字颜色 6 5 2 3" xfId="4696"/>
    <cellStyle name="强调文字颜色 6 5 3" xfId="4697"/>
    <cellStyle name="强调文字颜色 6 5 3 2" xfId="4698"/>
    <cellStyle name="强调文字颜色 6 5 4" xfId="4699"/>
    <cellStyle name="强调文字颜色 6 6" xfId="4700"/>
    <cellStyle name="强调文字颜色 6 6 2" xfId="4701"/>
    <cellStyle name="强调文字颜色 6 6 2 2" xfId="4702"/>
    <cellStyle name="强调文字颜色 6 6 3" xfId="4703"/>
    <cellStyle name="强调文字颜色 6 7" xfId="4704"/>
    <cellStyle name="强调文字颜色 6 7 2" xfId="4705"/>
    <cellStyle name="强调文字颜色 6 8" xfId="4706"/>
    <cellStyle name="强调文字颜色 6 9" xfId="4707"/>
    <cellStyle name="适中 2" xfId="4708"/>
    <cellStyle name="适中 2 2" xfId="4709"/>
    <cellStyle name="适中 2 2 2" xfId="4710"/>
    <cellStyle name="适中 2 2 2 2" xfId="4711"/>
    <cellStyle name="适中 2 2 2 2 2" xfId="4712"/>
    <cellStyle name="适中 2 2 2 3" xfId="4713"/>
    <cellStyle name="适中 2 2 3" xfId="4714"/>
    <cellStyle name="适中 2 2 3 2" xfId="4715"/>
    <cellStyle name="适中 2 2 4" xfId="4716"/>
    <cellStyle name="适中 2 3" xfId="4717"/>
    <cellStyle name="适中 2 3 2" xfId="4718"/>
    <cellStyle name="适中 2 3 2 2" xfId="4719"/>
    <cellStyle name="适中 2 3 3" xfId="4720"/>
    <cellStyle name="适中 2 4" xfId="4721"/>
    <cellStyle name="适中 2 4 2" xfId="4722"/>
    <cellStyle name="适中 2 5" xfId="4723"/>
    <cellStyle name="适中 3" xfId="4724"/>
    <cellStyle name="适中 3 2" xfId="4725"/>
    <cellStyle name="适中 3 2 2" xfId="4726"/>
    <cellStyle name="适中 3 2 2 2" xfId="2995"/>
    <cellStyle name="适中 3 2 2 2 2" xfId="111"/>
    <cellStyle name="适中 3 2 2 3" xfId="4727"/>
    <cellStyle name="适中 3 2 3" xfId="4728"/>
    <cellStyle name="适中 3 2 3 2" xfId="4729"/>
    <cellStyle name="适中 3 2 4" xfId="4730"/>
    <cellStyle name="适中 3 3" xfId="4731"/>
    <cellStyle name="适中 3 3 2" xfId="4732"/>
    <cellStyle name="适中 3 3 2 2" xfId="4733"/>
    <cellStyle name="适中 3 3 3" xfId="4734"/>
    <cellStyle name="适中 3 4" xfId="4735"/>
    <cellStyle name="适中 3 4 2" xfId="4736"/>
    <cellStyle name="适中 3 5" xfId="4737"/>
    <cellStyle name="适中 4" xfId="4738"/>
    <cellStyle name="适中 4 2" xfId="4739"/>
    <cellStyle name="适中 4 2 2" xfId="4740"/>
    <cellStyle name="适中 4 2 2 2" xfId="4741"/>
    <cellStyle name="适中 4 2 3" xfId="4742"/>
    <cellStyle name="适中 4 3" xfId="4743"/>
    <cellStyle name="适中 4 3 2" xfId="4744"/>
    <cellStyle name="适中 4 4" xfId="4745"/>
    <cellStyle name="适中 5" xfId="4746"/>
    <cellStyle name="适中 5 2" xfId="4747"/>
    <cellStyle name="适中 5 2 2" xfId="4748"/>
    <cellStyle name="适中 5 2 2 2" xfId="4749"/>
    <cellStyle name="适中 5 2 3" xfId="4750"/>
    <cellStyle name="适中 5 3" xfId="4751"/>
    <cellStyle name="适中 5 3 2" xfId="4752"/>
    <cellStyle name="适中 5 4" xfId="4753"/>
    <cellStyle name="适中 6" xfId="4299"/>
    <cellStyle name="适中 6 2" xfId="4754"/>
    <cellStyle name="适中 6 2 2" xfId="4755"/>
    <cellStyle name="适中 6 3" xfId="4756"/>
    <cellStyle name="适中 7" xfId="4757"/>
    <cellStyle name="适中 7 2" xfId="4758"/>
    <cellStyle name="适中 8" xfId="4759"/>
    <cellStyle name="输出 2" xfId="4760"/>
    <cellStyle name="输出 2 2" xfId="4761"/>
    <cellStyle name="输出 2 2 2" xfId="4762"/>
    <cellStyle name="输出 2 2 2 2" xfId="4763"/>
    <cellStyle name="输出 2 2 2 2 2" xfId="3603"/>
    <cellStyle name="输出 2 2 2 3" xfId="4764"/>
    <cellStyle name="输出 2 2 3" xfId="4765"/>
    <cellStyle name="输出 2 2 3 2" xfId="4766"/>
    <cellStyle name="输出 2 2 4" xfId="4767"/>
    <cellStyle name="输出 2 3" xfId="4768"/>
    <cellStyle name="输出 2 3 2" xfId="4769"/>
    <cellStyle name="输出 2 3 2 2" xfId="4770"/>
    <cellStyle name="输出 2 3 2 2 2" xfId="4771"/>
    <cellStyle name="输出 2 3 2 3" xfId="1088"/>
    <cellStyle name="输出 2 3 3" xfId="4772"/>
    <cellStyle name="输出 2 3 3 2" xfId="4773"/>
    <cellStyle name="输出 2 3 4" xfId="3456"/>
    <cellStyle name="输出 2 3 5" xfId="3511"/>
    <cellStyle name="输出 2 4" xfId="4774"/>
    <cellStyle name="输出 2 4 2" xfId="4775"/>
    <cellStyle name="输出 2 4 2 2" xfId="4776"/>
    <cellStyle name="输出 2 4 3" xfId="4777"/>
    <cellStyle name="输出 2 5" xfId="4778"/>
    <cellStyle name="输出 2 5 2" xfId="4779"/>
    <cellStyle name="输出 2 6" xfId="4780"/>
    <cellStyle name="输出 2 7" xfId="4781"/>
    <cellStyle name="输出 3" xfId="4782"/>
    <cellStyle name="输出 3 2" xfId="4783"/>
    <cellStyle name="输出 3 2 2" xfId="4784"/>
    <cellStyle name="输出 3 2 2 2" xfId="4785"/>
    <cellStyle name="输出 3 2 2 2 2" xfId="4786"/>
    <cellStyle name="输出 3 2 2 3" xfId="3495"/>
    <cellStyle name="输出 3 2 3" xfId="4787"/>
    <cellStyle name="输出 3 2 3 2" xfId="4788"/>
    <cellStyle name="输出 3 2 4" xfId="4789"/>
    <cellStyle name="输出 3 3" xfId="4790"/>
    <cellStyle name="输出 3 3 2" xfId="4791"/>
    <cellStyle name="输出 3 3 2 2" xfId="4792"/>
    <cellStyle name="输出 3 3 3" xfId="4793"/>
    <cellStyle name="输出 3 4" xfId="4794"/>
    <cellStyle name="输出 3 4 2" xfId="4795"/>
    <cellStyle name="输出 3 5" xfId="4796"/>
    <cellStyle name="输出 4" xfId="4797"/>
    <cellStyle name="输出 4 2" xfId="4798"/>
    <cellStyle name="输出 4 2 2" xfId="4799"/>
    <cellStyle name="输出 4 2 2 2" xfId="4800"/>
    <cellStyle name="输出 4 2 3" xfId="4801"/>
    <cellStyle name="输出 4 3" xfId="4802"/>
    <cellStyle name="输出 4 3 2" xfId="4803"/>
    <cellStyle name="输出 4 4" xfId="4804"/>
    <cellStyle name="输出 5" xfId="4805"/>
    <cellStyle name="输出 5 2" xfId="4806"/>
    <cellStyle name="输出 5 2 2" xfId="4807"/>
    <cellStyle name="输出 5 2 2 2" xfId="4808"/>
    <cellStyle name="输出 5 2 3" xfId="4809"/>
    <cellStyle name="输出 5 3" xfId="4810"/>
    <cellStyle name="输出 5 3 2" xfId="4811"/>
    <cellStyle name="输出 5 4" xfId="4812"/>
    <cellStyle name="输出 6" xfId="4245"/>
    <cellStyle name="输出 6 2" xfId="4247"/>
    <cellStyle name="输出 6 2 2" xfId="4603"/>
    <cellStyle name="输出 6 3" xfId="4605"/>
    <cellStyle name="输出 7" xfId="4250"/>
    <cellStyle name="输出 7 2" xfId="4252"/>
    <cellStyle name="输出 8" xfId="4255"/>
    <cellStyle name="输出 9" xfId="4258"/>
    <cellStyle name="输入 2" xfId="3639"/>
    <cellStyle name="输入 2 2" xfId="3641"/>
    <cellStyle name="输入 2 2 2" xfId="4813"/>
    <cellStyle name="输入 2 2 2 2" xfId="4814"/>
    <cellStyle name="输入 2 2 2 2 2" xfId="4815"/>
    <cellStyle name="输入 2 2 2 3" xfId="84"/>
    <cellStyle name="输入 2 2 3" xfId="4816"/>
    <cellStyle name="输入 2 2 3 2" xfId="4817"/>
    <cellStyle name="输入 2 2 4" xfId="4818"/>
    <cellStyle name="输入 2 3" xfId="4819"/>
    <cellStyle name="输入 2 3 2" xfId="4820"/>
    <cellStyle name="输入 2 3 2 2" xfId="4821"/>
    <cellStyle name="输入 2 3 3" xfId="4822"/>
    <cellStyle name="输入 2 4" xfId="4823"/>
    <cellStyle name="输入 2 4 2" xfId="4824"/>
    <cellStyle name="输入 2 5" xfId="3963"/>
    <cellStyle name="输入 3" xfId="1273"/>
    <cellStyle name="输入 3 2" xfId="4825"/>
    <cellStyle name="输入 3 2 2" xfId="4826"/>
    <cellStyle name="输入 3 2 2 2" xfId="4827"/>
    <cellStyle name="输入 3 2 2 2 2" xfId="4828"/>
    <cellStyle name="输入 3 2 2 3" xfId="4829"/>
    <cellStyle name="输入 3 2 3" xfId="4830"/>
    <cellStyle name="输入 3 2 3 2" xfId="4831"/>
    <cellStyle name="输入 3 2 4" xfId="4832"/>
    <cellStyle name="输入 3 3" xfId="4833"/>
    <cellStyle name="输入 3 3 2" xfId="233"/>
    <cellStyle name="输入 3 3 2 2" xfId="4834"/>
    <cellStyle name="输入 3 3 3" xfId="4835"/>
    <cellStyle name="输入 3 4" xfId="4836"/>
    <cellStyle name="输入 3 4 2" xfId="4837"/>
    <cellStyle name="输入 3 5" xfId="3984"/>
    <cellStyle name="输入 4" xfId="4838"/>
    <cellStyle name="输入 4 2" xfId="4839"/>
    <cellStyle name="输入 4 2 2" xfId="4840"/>
    <cellStyle name="输入 4 2 2 2" xfId="4841"/>
    <cellStyle name="输入 4 2 3" xfId="4842"/>
    <cellStyle name="输入 4 3" xfId="4843"/>
    <cellStyle name="输入 4 3 2" xfId="4844"/>
    <cellStyle name="输入 4 4" xfId="4845"/>
    <cellStyle name="输入 5" xfId="4846"/>
    <cellStyle name="输入 5 2" xfId="4847"/>
    <cellStyle name="输入 5 2 2" xfId="4849"/>
    <cellStyle name="输入 5 2 2 2" xfId="4850"/>
    <cellStyle name="输入 5 2 3" xfId="4851"/>
    <cellStyle name="输入 5 3" xfId="4852"/>
    <cellStyle name="输入 5 3 2" xfId="4854"/>
    <cellStyle name="输入 5 4" xfId="4855"/>
    <cellStyle name="输入 6" xfId="4856"/>
    <cellStyle name="输入 6 2" xfId="4857"/>
    <cellStyle name="输入 6 2 2" xfId="4858"/>
    <cellStyle name="输入 6 3" xfId="4848"/>
    <cellStyle name="输入 7" xfId="4859"/>
    <cellStyle name="输入 7 2" xfId="4861"/>
    <cellStyle name="输入 8" xfId="4862"/>
    <cellStyle name="数字" xfId="4863"/>
    <cellStyle name="数字 2" xfId="4864"/>
    <cellStyle name="数字 2 2" xfId="4865"/>
    <cellStyle name="数字 2 2 2" xfId="4866"/>
    <cellStyle name="数字 2 2 2 2" xfId="4867"/>
    <cellStyle name="数字 2 2 3" xfId="4868"/>
    <cellStyle name="数字 2 3" xfId="4869"/>
    <cellStyle name="数字 2 3 2" xfId="4870"/>
    <cellStyle name="数字 2 4" xfId="4871"/>
    <cellStyle name="数字 3" xfId="4872"/>
    <cellStyle name="数字 3 2" xfId="4873"/>
    <cellStyle name="数字 3 2 2" xfId="4874"/>
    <cellStyle name="数字 3 3" xfId="4875"/>
    <cellStyle name="数字 4" xfId="4876"/>
    <cellStyle name="数字 4 2" xfId="4877"/>
    <cellStyle name="数字 5" xfId="4878"/>
    <cellStyle name="未定义" xfId="4879"/>
    <cellStyle name="未定义 2" xfId="4880"/>
    <cellStyle name="小数" xfId="3077"/>
    <cellStyle name="小数 2" xfId="4881"/>
    <cellStyle name="小数 2 2" xfId="4882"/>
    <cellStyle name="小数 2 2 2" xfId="4883"/>
    <cellStyle name="小数 2 2 2 2" xfId="4884"/>
    <cellStyle name="小数 2 2 3" xfId="4885"/>
    <cellStyle name="小数 2 3" xfId="4886"/>
    <cellStyle name="小数 2 3 2" xfId="4887"/>
    <cellStyle name="小数 2 4" xfId="4888"/>
    <cellStyle name="小数 3" xfId="4889"/>
    <cellStyle name="小数 3 2" xfId="4890"/>
    <cellStyle name="小数 3 2 2" xfId="4891"/>
    <cellStyle name="小数 3 3" xfId="4892"/>
    <cellStyle name="小数 4" xfId="766"/>
    <cellStyle name="小数 4 2" xfId="1415"/>
    <cellStyle name="小数 5" xfId="3624"/>
    <cellStyle name="样式 1" xfId="249"/>
    <cellStyle name="样式 1 2" xfId="4893"/>
    <cellStyle name="着色 1" xfId="4894"/>
    <cellStyle name="着色 1 2" xfId="4895"/>
    <cellStyle name="着色 2" xfId="4896"/>
    <cellStyle name="着色 2 2" xfId="4897"/>
    <cellStyle name="着色 3" xfId="4898"/>
    <cellStyle name="着色 3 2" xfId="4899"/>
    <cellStyle name="着色 4" xfId="4900"/>
    <cellStyle name="着色 4 2" xfId="4901"/>
    <cellStyle name="着色 5" xfId="4902"/>
    <cellStyle name="着色 5 2" xfId="4903"/>
    <cellStyle name="着色 6" xfId="4904"/>
    <cellStyle name="着色 6 2" xfId="4905"/>
    <cellStyle name="寘嬫愗傝 [0.00]_Region Orders (2)" xfId="4906"/>
    <cellStyle name="注释 10" xfId="4907"/>
    <cellStyle name="注释 2" xfId="4908"/>
    <cellStyle name="注释 2 2" xfId="4909"/>
    <cellStyle name="注释 2 2 2" xfId="4910"/>
    <cellStyle name="注释 2 2 2 2" xfId="4911"/>
    <cellStyle name="注释 2 2 2 2 2" xfId="4912"/>
    <cellStyle name="注释 2 2 2 3" xfId="4913"/>
    <cellStyle name="注释 2 2 2 4" xfId="4272"/>
    <cellStyle name="注释 2 2 3" xfId="4914"/>
    <cellStyle name="注释 2 2 3 2" xfId="4915"/>
    <cellStyle name="注释 2 2 3 3" xfId="4916"/>
    <cellStyle name="注释 2 2 4" xfId="4917"/>
    <cellStyle name="注释 2 2 5" xfId="4918"/>
    <cellStyle name="注释 2 3" xfId="4919"/>
    <cellStyle name="注释 2 3 2" xfId="4920"/>
    <cellStyle name="注释 2 3 2 2" xfId="4921"/>
    <cellStyle name="注释 2 3 3" xfId="4922"/>
    <cellStyle name="注释 2 3 4" xfId="4923"/>
    <cellStyle name="注释 2 4" xfId="4924"/>
    <cellStyle name="注释 2 4 2" xfId="4925"/>
    <cellStyle name="注释 2 4 3" xfId="525"/>
    <cellStyle name="注释 2 5" xfId="4926"/>
    <cellStyle name="注释 3" xfId="4860"/>
    <cellStyle name="注释 3 2" xfId="4927"/>
    <cellStyle name="注释 3 2 2" xfId="4928"/>
    <cellStyle name="注释 3 2 2 2" xfId="4929"/>
    <cellStyle name="注释 3 2 2 2 2" xfId="4930"/>
    <cellStyle name="注释 3 2 2 3" xfId="4931"/>
    <cellStyle name="注释 3 2 3" xfId="4932"/>
    <cellStyle name="注释 3 2 3 2" xfId="4933"/>
    <cellStyle name="注释 3 2 4" xfId="4934"/>
    <cellStyle name="注释 3 3" xfId="4935"/>
    <cellStyle name="注释 3 3 2" xfId="4936"/>
    <cellStyle name="注释 3 3 2 2" xfId="4937"/>
    <cellStyle name="注释 3 3 3" xfId="4938"/>
    <cellStyle name="注释 3 4" xfId="4939"/>
    <cellStyle name="注释 3 4 2" xfId="4940"/>
    <cellStyle name="注释 3 5" xfId="4941"/>
    <cellStyle name="注释 4" xfId="4853"/>
    <cellStyle name="注释 4 2" xfId="4942"/>
    <cellStyle name="注释 4 2 2" xfId="4943"/>
    <cellStyle name="注释 4 2 2 2" xfId="4944"/>
    <cellStyle name="注释 4 2 3" xfId="4945"/>
    <cellStyle name="注释 4 3" xfId="4946"/>
    <cellStyle name="注释 4 3 2" xfId="4947"/>
    <cellStyle name="注释 4 4" xfId="4948"/>
    <cellStyle name="注释 5" xfId="4949"/>
    <cellStyle name="注释 5 2" xfId="4950"/>
    <cellStyle name="注释 5 2 2" xfId="4951"/>
    <cellStyle name="注释 5 2 2 2" xfId="4952"/>
    <cellStyle name="注释 5 2 3" xfId="4953"/>
    <cellStyle name="注释 5 3" xfId="4954"/>
    <cellStyle name="注释 5 3 2" xfId="4955"/>
    <cellStyle name="注释 5 4" xfId="4956"/>
    <cellStyle name="注释 6" xfId="4001"/>
    <cellStyle name="注释 6 2" xfId="4957"/>
    <cellStyle name="注释 6 2 2" xfId="4958"/>
    <cellStyle name="注释 6 3" xfId="4959"/>
    <cellStyle name="注释 7" xfId="4960"/>
    <cellStyle name="注释 7 2" xfId="4961"/>
    <cellStyle name="注释 8" xfId="4962"/>
    <cellStyle name="注释 9" xfId="4963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zoomScale="85" zoomScaleNormal="85" workbookViewId="0">
      <selection activeCell="A2" sqref="A2:B2"/>
    </sheetView>
  </sheetViews>
  <sheetFormatPr defaultColWidth="9" defaultRowHeight="14.25"/>
  <cols>
    <col min="1" max="1" width="4.375" style="178" customWidth="1"/>
    <col min="2" max="2" width="74.125" style="179" customWidth="1"/>
    <col min="3" max="7" width="9" style="179"/>
    <col min="8" max="8" width="58.625" style="179" customWidth="1"/>
    <col min="9" max="16384" width="9" style="179"/>
  </cols>
  <sheetData>
    <row r="1" spans="1:2" ht="20.25" customHeight="1">
      <c r="A1" s="257" t="s">
        <v>0</v>
      </c>
      <c r="B1" s="257"/>
    </row>
    <row r="2" spans="1:2" s="176" customFormat="1" ht="24">
      <c r="A2" s="258" t="s">
        <v>1057</v>
      </c>
      <c r="B2" s="258"/>
    </row>
    <row r="3" spans="1:2">
      <c r="A3" s="259"/>
      <c r="B3" s="259"/>
    </row>
    <row r="4" spans="1:2" s="177" customFormat="1" ht="25.15" customHeight="1">
      <c r="A4" s="180" t="s">
        <v>1</v>
      </c>
      <c r="B4" s="181" t="s">
        <v>1028</v>
      </c>
    </row>
    <row r="5" spans="1:2" s="177" customFormat="1" ht="25.15" customHeight="1">
      <c r="A5" s="180" t="s">
        <v>2</v>
      </c>
      <c r="B5" s="181" t="s">
        <v>1029</v>
      </c>
    </row>
    <row r="6" spans="1:2" s="177" customFormat="1" ht="25.15" customHeight="1">
      <c r="A6" s="180" t="s">
        <v>3</v>
      </c>
      <c r="B6" s="181" t="s">
        <v>1030</v>
      </c>
    </row>
    <row r="7" spans="1:2" s="177" customFormat="1" ht="25.15" customHeight="1">
      <c r="A7" s="180" t="s">
        <v>4</v>
      </c>
      <c r="B7" s="181" t="s">
        <v>1031</v>
      </c>
    </row>
    <row r="8" spans="1:2" s="177" customFormat="1" ht="25.15" customHeight="1">
      <c r="A8" s="180" t="s">
        <v>5</v>
      </c>
      <c r="B8" s="181" t="s">
        <v>1032</v>
      </c>
    </row>
    <row r="9" spans="1:2" s="177" customFormat="1" ht="25.15" customHeight="1">
      <c r="A9" s="180" t="s">
        <v>6</v>
      </c>
      <c r="B9" s="181" t="s">
        <v>1033</v>
      </c>
    </row>
    <row r="10" spans="1:2" s="177" customFormat="1" ht="25.15" customHeight="1">
      <c r="A10" s="180" t="s">
        <v>7</v>
      </c>
      <c r="B10" s="181" t="s">
        <v>1034</v>
      </c>
    </row>
    <row r="11" spans="1:2" s="177" customFormat="1" ht="25.15" customHeight="1">
      <c r="A11" s="180" t="s">
        <v>8</v>
      </c>
      <c r="B11" s="181" t="s">
        <v>1035</v>
      </c>
    </row>
    <row r="12" spans="1:2" s="177" customFormat="1" ht="25.15" customHeight="1">
      <c r="A12" s="180" t="s">
        <v>9</v>
      </c>
      <c r="B12" s="181" t="s">
        <v>1036</v>
      </c>
    </row>
    <row r="13" spans="1:2" s="177" customFormat="1" ht="25.15" customHeight="1">
      <c r="A13" s="180" t="s">
        <v>10</v>
      </c>
      <c r="B13" s="181" t="s">
        <v>1037</v>
      </c>
    </row>
    <row r="14" spans="1:2" s="177" customFormat="1" ht="25.15" customHeight="1">
      <c r="A14" s="180" t="s">
        <v>11</v>
      </c>
      <c r="B14" s="181" t="s">
        <v>1038</v>
      </c>
    </row>
    <row r="15" spans="1:2" s="177" customFormat="1" ht="25.15" customHeight="1">
      <c r="A15" s="180" t="s">
        <v>12</v>
      </c>
      <c r="B15" s="181" t="s">
        <v>1039</v>
      </c>
    </row>
    <row r="16" spans="1:2" s="177" customFormat="1" ht="25.15" customHeight="1">
      <c r="A16" s="180" t="s">
        <v>13</v>
      </c>
      <c r="B16" s="181" t="s">
        <v>1040</v>
      </c>
    </row>
    <row r="17" spans="1:8" s="177" customFormat="1" ht="25.15" customHeight="1">
      <c r="A17" s="180" t="s">
        <v>14</v>
      </c>
      <c r="B17" s="181" t="s">
        <v>1041</v>
      </c>
    </row>
    <row r="18" spans="1:8" s="177" customFormat="1" ht="25.15" customHeight="1">
      <c r="A18" s="180" t="s">
        <v>15</v>
      </c>
      <c r="B18" s="181" t="s">
        <v>1042</v>
      </c>
    </row>
    <row r="19" spans="1:8" s="177" customFormat="1" ht="25.15" customHeight="1">
      <c r="A19" s="180" t="s">
        <v>16</v>
      </c>
      <c r="B19" s="181" t="s">
        <v>1043</v>
      </c>
    </row>
    <row r="20" spans="1:8" s="177" customFormat="1" ht="25.15" customHeight="1">
      <c r="A20" s="180" t="s">
        <v>17</v>
      </c>
      <c r="B20" s="181" t="s">
        <v>1044</v>
      </c>
    </row>
    <row r="21" spans="1:8" s="177" customFormat="1" ht="25.15" customHeight="1">
      <c r="A21" s="180" t="s">
        <v>18</v>
      </c>
      <c r="B21" s="181" t="s">
        <v>1045</v>
      </c>
    </row>
    <row r="22" spans="1:8" s="177" customFormat="1" ht="25.15" customHeight="1">
      <c r="A22" s="180" t="s">
        <v>19</v>
      </c>
      <c r="B22" s="181" t="s">
        <v>1049</v>
      </c>
    </row>
    <row r="23" spans="1:8" s="177" customFormat="1" ht="25.15" customHeight="1">
      <c r="A23" s="180" t="s">
        <v>19</v>
      </c>
      <c r="B23" s="181" t="s">
        <v>1046</v>
      </c>
    </row>
    <row r="24" spans="1:8" s="177" customFormat="1" ht="25.15" customHeight="1">
      <c r="A24" s="180" t="s">
        <v>20</v>
      </c>
      <c r="B24" s="181" t="s">
        <v>1047</v>
      </c>
    </row>
    <row r="25" spans="1:8" s="177" customFormat="1" ht="25.15" customHeight="1">
      <c r="A25" s="180" t="s">
        <v>21</v>
      </c>
      <c r="B25" s="181" t="s">
        <v>1048</v>
      </c>
    </row>
    <row r="26" spans="1:8" ht="25.15" customHeight="1">
      <c r="A26" s="180" t="s">
        <v>22</v>
      </c>
      <c r="B26" s="182" t="s">
        <v>23</v>
      </c>
      <c r="G26" s="183"/>
      <c r="H26" s="183"/>
    </row>
    <row r="27" spans="1:8" ht="25.15" customHeight="1">
      <c r="A27" s="180" t="s">
        <v>24</v>
      </c>
      <c r="B27" s="182" t="s">
        <v>25</v>
      </c>
      <c r="G27" s="183"/>
      <c r="H27" s="183"/>
    </row>
    <row r="28" spans="1:8" ht="25.15" customHeight="1">
      <c r="A28" s="180" t="s">
        <v>26</v>
      </c>
      <c r="B28" s="182" t="s">
        <v>27</v>
      </c>
      <c r="G28" s="183"/>
      <c r="H28" s="183"/>
    </row>
    <row r="29" spans="1:8" ht="25.15" customHeight="1">
      <c r="A29" s="180" t="s">
        <v>28</v>
      </c>
      <c r="B29" s="182" t="s">
        <v>29</v>
      </c>
      <c r="G29" s="183"/>
      <c r="H29" s="183"/>
    </row>
  </sheetData>
  <mergeCells count="3">
    <mergeCell ref="A1:B1"/>
    <mergeCell ref="A2:B2"/>
    <mergeCell ref="A3:B3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A3" workbookViewId="0">
      <selection activeCell="B5" sqref="B5:D31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141" t="s">
        <v>30</v>
      </c>
      <c r="B1" s="162"/>
    </row>
    <row r="2" spans="1:7" ht="21">
      <c r="A2" s="260" t="s">
        <v>31</v>
      </c>
      <c r="B2" s="260"/>
      <c r="C2" s="260"/>
      <c r="D2" s="260"/>
    </row>
    <row r="3" spans="1:7">
      <c r="A3" s="143"/>
      <c r="B3" s="162"/>
      <c r="D3" s="134" t="s">
        <v>32</v>
      </c>
    </row>
    <row r="4" spans="1:7" ht="44.45" customHeight="1">
      <c r="A4" s="164" t="s">
        <v>33</v>
      </c>
      <c r="B4" s="79" t="s">
        <v>34</v>
      </c>
      <c r="C4" s="90" t="s">
        <v>35</v>
      </c>
      <c r="D4" s="72" t="s">
        <v>36</v>
      </c>
    </row>
    <row r="5" spans="1:7">
      <c r="A5" s="166" t="s">
        <v>37</v>
      </c>
      <c r="B5" s="197">
        <f>SUM(B6:B21)</f>
        <v>3856900</v>
      </c>
      <c r="C5" s="197">
        <f>SUM(C6:C21)</f>
        <v>3407594</v>
      </c>
      <c r="D5" s="198">
        <f>B5/C5*100</f>
        <v>113.18543230208763</v>
      </c>
    </row>
    <row r="6" spans="1:7">
      <c r="A6" s="167" t="s">
        <v>38</v>
      </c>
      <c r="B6" s="199">
        <v>1599191</v>
      </c>
      <c r="C6" s="200">
        <v>1499390</v>
      </c>
      <c r="D6" s="246">
        <f t="shared" ref="D6:D20" si="0">B6/C6*100</f>
        <v>106.65610681677215</v>
      </c>
    </row>
    <row r="7" spans="1:7">
      <c r="A7" s="167" t="s">
        <v>39</v>
      </c>
      <c r="B7" s="199">
        <v>615340</v>
      </c>
      <c r="C7" s="200">
        <v>581410</v>
      </c>
      <c r="D7" s="246">
        <f t="shared" si="0"/>
        <v>105.83581293751398</v>
      </c>
    </row>
    <row r="8" spans="1:7">
      <c r="A8" s="167" t="s">
        <v>40</v>
      </c>
      <c r="B8" s="199"/>
      <c r="C8" s="200"/>
      <c r="D8" s="246"/>
      <c r="G8" s="82"/>
    </row>
    <row r="9" spans="1:7">
      <c r="A9" s="167" t="s">
        <v>41</v>
      </c>
      <c r="B9" s="199">
        <v>253516</v>
      </c>
      <c r="C9" s="200">
        <v>239626</v>
      </c>
      <c r="D9" s="246">
        <f t="shared" si="0"/>
        <v>105.79653293048335</v>
      </c>
    </row>
    <row r="10" spans="1:7">
      <c r="A10" s="167" t="s">
        <v>42</v>
      </c>
      <c r="B10" s="199">
        <v>8347</v>
      </c>
      <c r="C10" s="200">
        <v>7060</v>
      </c>
      <c r="D10" s="246">
        <f t="shared" si="0"/>
        <v>118.22946175637395</v>
      </c>
    </row>
    <row r="11" spans="1:7">
      <c r="A11" s="167" t="s">
        <v>43</v>
      </c>
      <c r="B11" s="199">
        <v>274795</v>
      </c>
      <c r="C11" s="200">
        <v>219636</v>
      </c>
      <c r="D11" s="246">
        <f t="shared" si="0"/>
        <v>125.11382469176273</v>
      </c>
    </row>
    <row r="12" spans="1:7">
      <c r="A12" s="167" t="s">
        <v>44</v>
      </c>
      <c r="B12" s="199">
        <v>162212</v>
      </c>
      <c r="C12" s="200">
        <v>136648</v>
      </c>
      <c r="D12" s="246">
        <f t="shared" si="0"/>
        <v>118.70792108190386</v>
      </c>
    </row>
    <row r="13" spans="1:7">
      <c r="A13" s="167" t="s">
        <v>45</v>
      </c>
      <c r="B13" s="199">
        <v>70886</v>
      </c>
      <c r="C13" s="200">
        <v>63842</v>
      </c>
      <c r="D13" s="246">
        <f t="shared" si="0"/>
        <v>111.03348892578553</v>
      </c>
    </row>
    <row r="14" spans="1:7">
      <c r="A14" s="167" t="s">
        <v>46</v>
      </c>
      <c r="B14" s="199">
        <v>126683</v>
      </c>
      <c r="C14" s="200">
        <v>102130</v>
      </c>
      <c r="D14" s="246">
        <f t="shared" si="0"/>
        <v>124.04092822872809</v>
      </c>
    </row>
    <row r="15" spans="1:7">
      <c r="A15" s="167" t="s">
        <v>47</v>
      </c>
      <c r="B15" s="199">
        <v>408268</v>
      </c>
      <c r="C15" s="200">
        <v>297447</v>
      </c>
      <c r="D15" s="246">
        <f t="shared" si="0"/>
        <v>137.25739375418144</v>
      </c>
    </row>
    <row r="16" spans="1:7">
      <c r="A16" s="167" t="s">
        <v>48</v>
      </c>
      <c r="B16" s="199">
        <v>62492</v>
      </c>
      <c r="C16" s="200">
        <v>56193</v>
      </c>
      <c r="D16" s="246">
        <f t="shared" si="0"/>
        <v>111.20958126457032</v>
      </c>
    </row>
    <row r="17" spans="1:4">
      <c r="A17" s="167" t="s">
        <v>49</v>
      </c>
      <c r="B17" s="199">
        <v>36990</v>
      </c>
      <c r="C17" s="200">
        <v>29158</v>
      </c>
      <c r="D17" s="246">
        <f t="shared" si="0"/>
        <v>126.86055284998972</v>
      </c>
    </row>
    <row r="18" spans="1:4">
      <c r="A18" s="167" t="s">
        <v>50</v>
      </c>
      <c r="B18" s="199">
        <v>232180</v>
      </c>
      <c r="C18" s="200">
        <v>169538</v>
      </c>
      <c r="D18" s="246">
        <f t="shared" si="0"/>
        <v>136.94864868053179</v>
      </c>
    </row>
    <row r="19" spans="1:4">
      <c r="A19" s="167" t="s">
        <v>51</v>
      </c>
      <c r="B19" s="199"/>
      <c r="C19" s="200"/>
      <c r="D19" s="246"/>
    </row>
    <row r="20" spans="1:4">
      <c r="A20" s="167" t="s">
        <v>52</v>
      </c>
      <c r="B20" s="199">
        <v>6000</v>
      </c>
      <c r="C20" s="200">
        <v>5254</v>
      </c>
      <c r="D20" s="246">
        <f t="shared" si="0"/>
        <v>114.19870574800153</v>
      </c>
    </row>
    <row r="21" spans="1:4">
      <c r="A21" s="167" t="s">
        <v>53</v>
      </c>
      <c r="B21" s="199"/>
      <c r="C21" s="200">
        <v>262</v>
      </c>
      <c r="D21" s="246"/>
    </row>
    <row r="22" spans="1:4">
      <c r="A22" s="166" t="s">
        <v>54</v>
      </c>
      <c r="B22" s="197">
        <f>SUM(B23:B30)</f>
        <v>835000</v>
      </c>
      <c r="C22" s="197">
        <f>SUM(C23:C30)</f>
        <v>1169941</v>
      </c>
      <c r="D22" s="198">
        <f>B22/C22*100</f>
        <v>71.371120424021399</v>
      </c>
    </row>
    <row r="23" spans="1:4">
      <c r="A23" s="167" t="s">
        <v>55</v>
      </c>
      <c r="B23" s="199">
        <v>314350</v>
      </c>
      <c r="C23" s="200">
        <v>292079</v>
      </c>
      <c r="D23" s="246">
        <f t="shared" ref="D23:D30" si="1">B23/C23*100</f>
        <v>107.62499186863828</v>
      </c>
    </row>
    <row r="24" spans="1:4">
      <c r="A24" s="167" t="s">
        <v>56</v>
      </c>
      <c r="B24" s="199">
        <v>95000</v>
      </c>
      <c r="C24" s="200">
        <v>95136</v>
      </c>
      <c r="D24" s="246">
        <f t="shared" si="1"/>
        <v>99.857046754120418</v>
      </c>
    </row>
    <row r="25" spans="1:4">
      <c r="A25" s="167" t="s">
        <v>57</v>
      </c>
      <c r="B25" s="199">
        <v>127966</v>
      </c>
      <c r="C25" s="200">
        <v>124105</v>
      </c>
      <c r="D25" s="246">
        <f t="shared" si="1"/>
        <v>103.11107529914185</v>
      </c>
    </row>
    <row r="26" spans="1:4">
      <c r="A26" s="167" t="s">
        <v>58</v>
      </c>
      <c r="B26" s="199">
        <v>12276</v>
      </c>
      <c r="C26" s="200">
        <v>20163</v>
      </c>
      <c r="D26" s="246">
        <f t="shared" si="1"/>
        <v>60.883797054009825</v>
      </c>
    </row>
    <row r="27" spans="1:4">
      <c r="A27" s="167" t="s">
        <v>59</v>
      </c>
      <c r="B27" s="199">
        <v>215775</v>
      </c>
      <c r="C27" s="200">
        <v>546845</v>
      </c>
      <c r="D27" s="246">
        <f t="shared" si="1"/>
        <v>39.458164562170268</v>
      </c>
    </row>
    <row r="28" spans="1:4">
      <c r="A28" s="167" t="s">
        <v>60</v>
      </c>
      <c r="B28" s="199">
        <v>12000</v>
      </c>
      <c r="C28" s="200">
        <v>33265</v>
      </c>
      <c r="D28" s="246">
        <f t="shared" si="1"/>
        <v>36.073951600781598</v>
      </c>
    </row>
    <row r="29" spans="1:4">
      <c r="A29" s="167" t="s">
        <v>61</v>
      </c>
      <c r="B29" s="199">
        <v>20600</v>
      </c>
      <c r="C29" s="200">
        <v>20761</v>
      </c>
      <c r="D29" s="246">
        <f t="shared" si="1"/>
        <v>99.224507490005294</v>
      </c>
    </row>
    <row r="30" spans="1:4">
      <c r="A30" s="167" t="s">
        <v>62</v>
      </c>
      <c r="B30" s="199">
        <v>37033</v>
      </c>
      <c r="C30" s="200">
        <v>37587</v>
      </c>
      <c r="D30" s="246">
        <f t="shared" si="1"/>
        <v>98.52608614680608</v>
      </c>
    </row>
    <row r="31" spans="1:4">
      <c r="A31" s="168" t="s">
        <v>63</v>
      </c>
      <c r="B31" s="197">
        <f>B5+B22</f>
        <v>4691900</v>
      </c>
      <c r="C31" s="197">
        <f>C5+C22</f>
        <v>4577535</v>
      </c>
      <c r="D31" s="198">
        <f>B31/C31*100</f>
        <v>102.49839706304813</v>
      </c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opLeftCell="A4" workbookViewId="0">
      <selection activeCell="A2" sqref="A2:B2"/>
    </sheetView>
  </sheetViews>
  <sheetFormatPr defaultColWidth="9" defaultRowHeight="14.25"/>
  <cols>
    <col min="1" max="1" width="38.375" customWidth="1"/>
    <col min="2" max="2" width="12.125" style="77" customWidth="1"/>
    <col min="3" max="3" width="13.375" customWidth="1"/>
    <col min="4" max="4" width="15.125" customWidth="1"/>
  </cols>
  <sheetData>
    <row r="1" spans="1:7" ht="18" customHeight="1">
      <c r="A1" s="141" t="s">
        <v>64</v>
      </c>
      <c r="B1" s="142"/>
    </row>
    <row r="2" spans="1:7" ht="21">
      <c r="A2" s="260" t="s">
        <v>65</v>
      </c>
      <c r="B2" s="260"/>
      <c r="C2" s="260"/>
      <c r="D2" s="260"/>
    </row>
    <row r="3" spans="1:7">
      <c r="A3" s="143"/>
      <c r="B3" s="142"/>
      <c r="D3" s="134" t="s">
        <v>32</v>
      </c>
    </row>
    <row r="4" spans="1:7" ht="42.6" customHeight="1">
      <c r="A4" s="144" t="s">
        <v>66</v>
      </c>
      <c r="B4" s="144" t="s">
        <v>34</v>
      </c>
      <c r="C4" s="90" t="s">
        <v>67</v>
      </c>
      <c r="D4" s="72" t="s">
        <v>68</v>
      </c>
    </row>
    <row r="5" spans="1:7">
      <c r="A5" s="73" t="s">
        <v>69</v>
      </c>
      <c r="B5" s="202">
        <v>503783</v>
      </c>
      <c r="C5" s="203">
        <v>507511</v>
      </c>
      <c r="D5" s="204">
        <f>B5/C5*100</f>
        <v>99.265434640825504</v>
      </c>
    </row>
    <row r="6" spans="1:7">
      <c r="A6" s="73" t="s">
        <v>70</v>
      </c>
      <c r="B6" s="205"/>
      <c r="C6" s="203"/>
      <c r="D6" s="204"/>
    </row>
    <row r="7" spans="1:7">
      <c r="A7" s="73" t="s">
        <v>71</v>
      </c>
      <c r="B7" s="205">
        <v>7553</v>
      </c>
      <c r="C7" s="203">
        <v>7426</v>
      </c>
      <c r="D7" s="204">
        <f t="shared" ref="D7:D30" si="0">B7/C7*100</f>
        <v>101.71020737947801</v>
      </c>
    </row>
    <row r="8" spans="1:7">
      <c r="A8" s="73" t="s">
        <v>72</v>
      </c>
      <c r="B8" s="205">
        <v>348367</v>
      </c>
      <c r="C8" s="203">
        <v>351958</v>
      </c>
      <c r="D8" s="204">
        <f t="shared" si="0"/>
        <v>98.979707806044999</v>
      </c>
    </row>
    <row r="9" spans="1:7">
      <c r="A9" s="73" t="s">
        <v>73</v>
      </c>
      <c r="B9" s="205">
        <v>1408934</v>
      </c>
      <c r="C9" s="203">
        <v>1306890</v>
      </c>
      <c r="D9" s="204">
        <f t="shared" si="0"/>
        <v>107.808155238773</v>
      </c>
      <c r="G9" s="82"/>
    </row>
    <row r="10" spans="1:7">
      <c r="A10" s="73" t="s">
        <v>74</v>
      </c>
      <c r="B10" s="205">
        <v>145341</v>
      </c>
      <c r="C10" s="203">
        <v>142848</v>
      </c>
      <c r="D10" s="204">
        <f t="shared" si="0"/>
        <v>101.745211693548</v>
      </c>
    </row>
    <row r="11" spans="1:7">
      <c r="A11" s="73" t="s">
        <v>75</v>
      </c>
      <c r="B11" s="205">
        <v>101907</v>
      </c>
      <c r="C11" s="203">
        <v>108062</v>
      </c>
      <c r="D11" s="204">
        <f t="shared" si="0"/>
        <v>94.304195739482907</v>
      </c>
    </row>
    <row r="12" spans="1:7">
      <c r="A12" s="73" t="s">
        <v>76</v>
      </c>
      <c r="B12" s="205">
        <v>661984</v>
      </c>
      <c r="C12" s="203">
        <v>672043</v>
      </c>
      <c r="D12" s="204">
        <f t="shared" si="0"/>
        <v>98.503220776051506</v>
      </c>
    </row>
    <row r="13" spans="1:7">
      <c r="A13" s="73" t="s">
        <v>77</v>
      </c>
      <c r="B13" s="205">
        <v>742506</v>
      </c>
      <c r="C13" s="203">
        <v>646419</v>
      </c>
      <c r="D13" s="204">
        <f t="shared" si="0"/>
        <v>114.864507386076</v>
      </c>
    </row>
    <row r="14" spans="1:7">
      <c r="A14" s="73" t="s">
        <v>78</v>
      </c>
      <c r="B14" s="205">
        <v>110251</v>
      </c>
      <c r="C14" s="203">
        <v>88224</v>
      </c>
      <c r="D14" s="204">
        <f t="shared" si="0"/>
        <v>124.96712912586101</v>
      </c>
    </row>
    <row r="15" spans="1:7">
      <c r="A15" s="73" t="s">
        <v>79</v>
      </c>
      <c r="B15" s="205">
        <v>316447</v>
      </c>
      <c r="C15" s="203">
        <v>370569</v>
      </c>
      <c r="D15" s="204">
        <f t="shared" si="0"/>
        <v>85.3948927190348</v>
      </c>
    </row>
    <row r="16" spans="1:7">
      <c r="A16" s="73" t="s">
        <v>80</v>
      </c>
      <c r="B16" s="205">
        <v>427807</v>
      </c>
      <c r="C16" s="203">
        <v>425886</v>
      </c>
      <c r="D16" s="204">
        <f t="shared" si="0"/>
        <v>100.45105967324599</v>
      </c>
    </row>
    <row r="17" spans="1:4">
      <c r="A17" s="73" t="s">
        <v>81</v>
      </c>
      <c r="B17" s="205">
        <v>117060</v>
      </c>
      <c r="C17" s="203">
        <v>98533</v>
      </c>
      <c r="D17" s="204">
        <f t="shared" si="0"/>
        <v>118.802837628003</v>
      </c>
    </row>
    <row r="18" spans="1:4">
      <c r="A18" s="73" t="s">
        <v>82</v>
      </c>
      <c r="B18" s="205">
        <v>278128</v>
      </c>
      <c r="C18" s="203">
        <v>277480</v>
      </c>
      <c r="D18" s="204">
        <f t="shared" si="0"/>
        <v>100.233530344529</v>
      </c>
    </row>
    <row r="19" spans="1:4">
      <c r="A19" s="73" t="s">
        <v>83</v>
      </c>
      <c r="B19" s="205">
        <v>54874</v>
      </c>
      <c r="C19" s="203">
        <v>68657</v>
      </c>
      <c r="D19" s="204">
        <f t="shared" si="0"/>
        <v>79.924843788688705</v>
      </c>
    </row>
    <row r="20" spans="1:4">
      <c r="A20" s="73" t="s">
        <v>84</v>
      </c>
      <c r="B20" s="205">
        <v>5090</v>
      </c>
      <c r="C20" s="203">
        <v>8180</v>
      </c>
      <c r="D20" s="204">
        <f t="shared" si="0"/>
        <v>62.224938875305597</v>
      </c>
    </row>
    <row r="21" spans="1:4">
      <c r="A21" s="73" t="s">
        <v>85</v>
      </c>
      <c r="B21" s="205">
        <v>2857</v>
      </c>
      <c r="C21" s="203">
        <v>3600</v>
      </c>
      <c r="D21" s="204">
        <f t="shared" si="0"/>
        <v>79.3611111111111</v>
      </c>
    </row>
    <row r="22" spans="1:4">
      <c r="A22" s="73" t="s">
        <v>86</v>
      </c>
      <c r="B22" s="205">
        <v>40348</v>
      </c>
      <c r="C22" s="203">
        <v>42119</v>
      </c>
      <c r="D22" s="204">
        <f t="shared" si="0"/>
        <v>95.795246800731306</v>
      </c>
    </row>
    <row r="23" spans="1:4">
      <c r="A23" s="73" t="s">
        <v>87</v>
      </c>
      <c r="B23" s="205">
        <v>91677</v>
      </c>
      <c r="C23" s="203">
        <v>89499</v>
      </c>
      <c r="D23" s="204">
        <f t="shared" si="0"/>
        <v>102.433546743539</v>
      </c>
    </row>
    <row r="24" spans="1:4">
      <c r="A24" s="73" t="s">
        <v>88</v>
      </c>
      <c r="B24" s="205">
        <v>23027</v>
      </c>
      <c r="C24" s="203">
        <v>25297</v>
      </c>
      <c r="D24" s="204">
        <f t="shared" si="0"/>
        <v>91.026603945131797</v>
      </c>
    </row>
    <row r="25" spans="1:4">
      <c r="A25" s="73" t="s">
        <v>89</v>
      </c>
      <c r="B25" s="205">
        <v>42587</v>
      </c>
      <c r="C25" s="203">
        <v>35086</v>
      </c>
      <c r="D25" s="204">
        <f t="shared" si="0"/>
        <v>121.37889756598101</v>
      </c>
    </row>
    <row r="26" spans="1:4">
      <c r="A26" s="73" t="s">
        <v>90</v>
      </c>
      <c r="B26" s="205">
        <v>63788</v>
      </c>
      <c r="C26" s="203">
        <v>52965</v>
      </c>
      <c r="D26" s="204">
        <f t="shared" si="0"/>
        <v>120.43424903238</v>
      </c>
    </row>
    <row r="27" spans="1:4">
      <c r="A27" s="73" t="s">
        <v>91</v>
      </c>
      <c r="B27" s="205">
        <v>148382</v>
      </c>
      <c r="C27" s="203">
        <v>178672</v>
      </c>
      <c r="D27" s="204">
        <f t="shared" si="0"/>
        <v>83.047147846332905</v>
      </c>
    </row>
    <row r="28" spans="1:4">
      <c r="A28" s="73" t="s">
        <v>92</v>
      </c>
      <c r="B28" s="205">
        <v>207342</v>
      </c>
      <c r="C28" s="203">
        <v>198382</v>
      </c>
      <c r="D28" s="204">
        <f t="shared" si="0"/>
        <v>104.516538798883</v>
      </c>
    </row>
    <row r="29" spans="1:4">
      <c r="A29" s="73" t="s">
        <v>93</v>
      </c>
      <c r="B29" s="205">
        <v>540</v>
      </c>
      <c r="C29" s="203">
        <v>995</v>
      </c>
      <c r="D29" s="204">
        <f t="shared" si="0"/>
        <v>54.2713567839196</v>
      </c>
    </row>
    <row r="30" spans="1:4" ht="16.149999999999999" customHeight="1">
      <c r="A30" s="152" t="s">
        <v>94</v>
      </c>
      <c r="B30" s="206">
        <f>SUM(B5:B29)</f>
        <v>5850580</v>
      </c>
      <c r="C30" s="206">
        <f>SUM(C5:C29)</f>
        <v>5707301</v>
      </c>
      <c r="D30" s="207">
        <f t="shared" si="0"/>
        <v>102.51045108712501</v>
      </c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zoomScale="115" zoomScaleNormal="115" workbookViewId="0">
      <selection activeCell="A2" sqref="A2:B2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style="161" customWidth="1"/>
  </cols>
  <sheetData>
    <row r="1" spans="1:7" ht="18" customHeight="1">
      <c r="A1" s="141" t="s">
        <v>95</v>
      </c>
      <c r="B1" s="162"/>
    </row>
    <row r="2" spans="1:7" ht="21">
      <c r="A2" s="260" t="s">
        <v>96</v>
      </c>
      <c r="B2" s="260"/>
      <c r="C2" s="260"/>
      <c r="D2" s="261"/>
    </row>
    <row r="3" spans="1:7">
      <c r="A3" s="143"/>
      <c r="B3" s="162"/>
      <c r="D3" s="163" t="s">
        <v>32</v>
      </c>
    </row>
    <row r="4" spans="1:7" ht="44.45" customHeight="1">
      <c r="A4" s="164" t="s">
        <v>33</v>
      </c>
      <c r="B4" s="79" t="s">
        <v>34</v>
      </c>
      <c r="C4" s="90" t="s">
        <v>35</v>
      </c>
      <c r="D4" s="165" t="s">
        <v>97</v>
      </c>
    </row>
    <row r="5" spans="1:7">
      <c r="A5" s="166" t="s">
        <v>37</v>
      </c>
      <c r="B5" s="197">
        <f>SUM(B6:B21)</f>
        <v>565080</v>
      </c>
      <c r="C5" s="208">
        <f>SUM(C6:C21)</f>
        <v>529772</v>
      </c>
      <c r="D5" s="198">
        <f>B5/C5*100</f>
        <v>106.664753894128</v>
      </c>
    </row>
    <row r="6" spans="1:7">
      <c r="A6" s="167" t="s">
        <v>38</v>
      </c>
      <c r="B6" s="199">
        <v>226100</v>
      </c>
      <c r="C6" s="200">
        <v>220311</v>
      </c>
      <c r="D6" s="246">
        <f>B6/C6*100</f>
        <v>102.62764909605058</v>
      </c>
    </row>
    <row r="7" spans="1:7">
      <c r="A7" s="167" t="s">
        <v>39</v>
      </c>
      <c r="B7" s="199">
        <v>94005</v>
      </c>
      <c r="C7" s="200">
        <v>92133</v>
      </c>
      <c r="D7" s="246">
        <f t="shared" ref="D7:D20" si="0">B7/C7*100</f>
        <v>102.03184526716811</v>
      </c>
    </row>
    <row r="8" spans="1:7">
      <c r="A8" s="167" t="s">
        <v>40</v>
      </c>
      <c r="B8" s="199"/>
      <c r="C8" s="200"/>
      <c r="D8" s="246"/>
      <c r="G8" s="82"/>
    </row>
    <row r="9" spans="1:7">
      <c r="A9" s="167" t="s">
        <v>41</v>
      </c>
      <c r="B9" s="199">
        <v>27900</v>
      </c>
      <c r="C9" s="200">
        <v>27357</v>
      </c>
      <c r="D9" s="246">
        <f t="shared" si="0"/>
        <v>101.98486676170633</v>
      </c>
    </row>
    <row r="10" spans="1:7">
      <c r="A10" s="167" t="s">
        <v>42</v>
      </c>
      <c r="B10" s="199">
        <v>370</v>
      </c>
      <c r="C10" s="200">
        <v>252</v>
      </c>
      <c r="D10" s="246">
        <f t="shared" si="0"/>
        <v>146.82539682539681</v>
      </c>
    </row>
    <row r="11" spans="1:7">
      <c r="A11" s="167" t="s">
        <v>43</v>
      </c>
      <c r="B11" s="199">
        <v>46200</v>
      </c>
      <c r="C11" s="200">
        <v>41777</v>
      </c>
      <c r="D11" s="246">
        <f t="shared" si="0"/>
        <v>110.58716518658591</v>
      </c>
    </row>
    <row r="12" spans="1:7">
      <c r="A12" s="167" t="s">
        <v>44</v>
      </c>
      <c r="B12" s="199">
        <v>24135</v>
      </c>
      <c r="C12" s="200">
        <v>20807</v>
      </c>
      <c r="D12" s="246">
        <f t="shared" si="0"/>
        <v>115.99461719613591</v>
      </c>
    </row>
    <row r="13" spans="1:7">
      <c r="A13" s="167" t="s">
        <v>45</v>
      </c>
      <c r="B13" s="199">
        <v>13000</v>
      </c>
      <c r="C13" s="200">
        <v>9901</v>
      </c>
      <c r="D13" s="246">
        <f t="shared" si="0"/>
        <v>131.2998687001313</v>
      </c>
    </row>
    <row r="14" spans="1:7">
      <c r="A14" s="167" t="s">
        <v>46</v>
      </c>
      <c r="B14" s="199">
        <v>10400</v>
      </c>
      <c r="C14" s="200">
        <v>9191</v>
      </c>
      <c r="D14" s="246">
        <f t="shared" si="0"/>
        <v>113.15417256011315</v>
      </c>
    </row>
    <row r="15" spans="1:7">
      <c r="A15" s="167" t="s">
        <v>47</v>
      </c>
      <c r="B15" s="199">
        <v>51600</v>
      </c>
      <c r="C15" s="200">
        <v>44182</v>
      </c>
      <c r="D15" s="246">
        <f t="shared" si="0"/>
        <v>116.78964284097597</v>
      </c>
    </row>
    <row r="16" spans="1:7">
      <c r="A16" s="167" t="s">
        <v>48</v>
      </c>
      <c r="B16" s="199">
        <v>10780</v>
      </c>
      <c r="C16" s="200">
        <v>9643</v>
      </c>
      <c r="D16" s="246">
        <f t="shared" si="0"/>
        <v>111.79093643057141</v>
      </c>
    </row>
    <row r="17" spans="1:4">
      <c r="A17" s="167" t="s">
        <v>49</v>
      </c>
      <c r="B17" s="199">
        <v>2250</v>
      </c>
      <c r="C17" s="200">
        <v>1994</v>
      </c>
      <c r="D17" s="246">
        <f t="shared" si="0"/>
        <v>112.83851554663993</v>
      </c>
    </row>
    <row r="18" spans="1:4">
      <c r="A18" s="167" t="s">
        <v>50</v>
      </c>
      <c r="B18" s="199">
        <v>57200</v>
      </c>
      <c r="C18" s="200">
        <v>51161</v>
      </c>
      <c r="D18" s="246">
        <f t="shared" si="0"/>
        <v>111.80391313695979</v>
      </c>
    </row>
    <row r="19" spans="1:4">
      <c r="A19" s="167" t="s">
        <v>51</v>
      </c>
      <c r="B19" s="199"/>
      <c r="C19" s="200"/>
      <c r="D19" s="246"/>
    </row>
    <row r="20" spans="1:4">
      <c r="A20" s="167" t="s">
        <v>52</v>
      </c>
      <c r="B20" s="199">
        <v>1140</v>
      </c>
      <c r="C20" s="200">
        <v>1083</v>
      </c>
      <c r="D20" s="246">
        <f t="shared" si="0"/>
        <v>105.26315789473684</v>
      </c>
    </row>
    <row r="21" spans="1:4">
      <c r="A21" s="167" t="s">
        <v>53</v>
      </c>
      <c r="B21" s="199"/>
      <c r="C21" s="200">
        <v>-20</v>
      </c>
      <c r="D21" s="246"/>
    </row>
    <row r="22" spans="1:4">
      <c r="A22" s="166" t="s">
        <v>54</v>
      </c>
      <c r="B22" s="197">
        <f>SUM(B23:B30)</f>
        <v>160720</v>
      </c>
      <c r="C22" s="197">
        <f>SUM(C23:C30)</f>
        <v>182577</v>
      </c>
      <c r="D22" s="198">
        <f>B22/C22*100</f>
        <v>88.02861258537493</v>
      </c>
    </row>
    <row r="23" spans="1:4">
      <c r="A23" s="167" t="s">
        <v>55</v>
      </c>
      <c r="B23" s="199">
        <v>58850</v>
      </c>
      <c r="C23" s="200">
        <v>58571</v>
      </c>
      <c r="D23" s="246">
        <f t="shared" ref="D23:D30" si="1">B23/C23*100</f>
        <v>100.47634494886549</v>
      </c>
    </row>
    <row r="24" spans="1:4">
      <c r="A24" s="167" t="s">
        <v>56</v>
      </c>
      <c r="B24" s="199">
        <v>24300</v>
      </c>
      <c r="C24" s="200">
        <v>24162</v>
      </c>
      <c r="D24" s="246">
        <f t="shared" si="1"/>
        <v>100.57114477278371</v>
      </c>
    </row>
    <row r="25" spans="1:4">
      <c r="A25" s="167" t="s">
        <v>57</v>
      </c>
      <c r="B25" s="199">
        <v>25900</v>
      </c>
      <c r="C25" s="200">
        <v>29108</v>
      </c>
      <c r="D25" s="246">
        <f t="shared" si="1"/>
        <v>88.978974852274291</v>
      </c>
    </row>
    <row r="26" spans="1:4">
      <c r="A26" s="167" t="s">
        <v>58</v>
      </c>
      <c r="B26" s="199">
        <v>4000</v>
      </c>
      <c r="C26" s="200">
        <v>2644</v>
      </c>
      <c r="D26" s="246">
        <f t="shared" si="1"/>
        <v>151.28593040847201</v>
      </c>
    </row>
    <row r="27" spans="1:4">
      <c r="A27" s="167" t="s">
        <v>59</v>
      </c>
      <c r="B27" s="199">
        <v>20920</v>
      </c>
      <c r="C27" s="200">
        <v>33640</v>
      </c>
      <c r="D27" s="246">
        <f t="shared" si="1"/>
        <v>62.187871581450651</v>
      </c>
    </row>
    <row r="28" spans="1:4">
      <c r="A28" s="167" t="s">
        <v>60</v>
      </c>
      <c r="B28" s="199"/>
      <c r="C28" s="200">
        <v>2805</v>
      </c>
      <c r="D28" s="246"/>
    </row>
    <row r="29" spans="1:4">
      <c r="A29" s="167" t="s">
        <v>61</v>
      </c>
      <c r="B29" s="199">
        <v>16700</v>
      </c>
      <c r="C29" s="200">
        <v>17299</v>
      </c>
      <c r="D29" s="246">
        <f t="shared" si="1"/>
        <v>96.537372102433665</v>
      </c>
    </row>
    <row r="30" spans="1:4">
      <c r="A30" s="167" t="s">
        <v>62</v>
      </c>
      <c r="B30" s="199">
        <v>10050</v>
      </c>
      <c r="C30" s="200">
        <v>14348</v>
      </c>
      <c r="D30" s="246">
        <f t="shared" si="1"/>
        <v>70.044605519933086</v>
      </c>
    </row>
    <row r="31" spans="1:4">
      <c r="A31" s="196" t="s">
        <v>63</v>
      </c>
      <c r="B31" s="197">
        <f>B5+B22</f>
        <v>725800</v>
      </c>
      <c r="C31" s="197">
        <f>C5+C22</f>
        <v>712349</v>
      </c>
      <c r="D31" s="198">
        <f>B31/C31*100</f>
        <v>101.88825982769683</v>
      </c>
    </row>
    <row r="32" spans="1:4">
      <c r="A32" s="169" t="s">
        <v>98</v>
      </c>
      <c r="B32" s="199"/>
      <c r="C32" s="200"/>
      <c r="D32" s="201"/>
    </row>
    <row r="33" spans="1:4">
      <c r="A33" s="169" t="s">
        <v>99</v>
      </c>
      <c r="B33" s="199">
        <f>B34+B38+B39+B40+B41+B42+B43</f>
        <v>693842</v>
      </c>
      <c r="C33" s="200"/>
      <c r="D33" s="201"/>
    </row>
    <row r="34" spans="1:4">
      <c r="A34" s="170" t="s">
        <v>100</v>
      </c>
      <c r="B34" s="199">
        <f>SUM(B35:B37)</f>
        <v>290777</v>
      </c>
      <c r="C34" s="200"/>
      <c r="D34" s="201"/>
    </row>
    <row r="35" spans="1:4">
      <c r="A35" s="171" t="s">
        <v>101</v>
      </c>
      <c r="B35" s="199">
        <v>86520</v>
      </c>
      <c r="C35" s="209"/>
      <c r="D35" s="201"/>
    </row>
    <row r="36" spans="1:4">
      <c r="A36" s="171" t="s">
        <v>102</v>
      </c>
      <c r="B36" s="199">
        <v>6298</v>
      </c>
      <c r="C36" s="200"/>
      <c r="D36" s="201"/>
    </row>
    <row r="37" spans="1:4">
      <c r="A37" s="171" t="s">
        <v>103</v>
      </c>
      <c r="B37" s="199">
        <v>197959</v>
      </c>
      <c r="C37" s="200"/>
      <c r="D37" s="201"/>
    </row>
    <row r="38" spans="1:4">
      <c r="A38" s="172" t="s">
        <v>104</v>
      </c>
      <c r="B38" s="199">
        <v>232965</v>
      </c>
      <c r="C38" s="200"/>
      <c r="D38" s="201"/>
    </row>
    <row r="39" spans="1:4">
      <c r="A39" s="173" t="s">
        <v>105</v>
      </c>
      <c r="B39" s="199"/>
      <c r="C39" s="200"/>
      <c r="D39" s="201"/>
    </row>
    <row r="40" spans="1:4">
      <c r="A40" s="173" t="s">
        <v>106</v>
      </c>
      <c r="B40" s="199">
        <v>66500</v>
      </c>
      <c r="C40" s="200"/>
      <c r="D40" s="201"/>
    </row>
    <row r="41" spans="1:4">
      <c r="A41" s="170" t="s">
        <v>107</v>
      </c>
      <c r="B41" s="199">
        <v>103600</v>
      </c>
      <c r="C41" s="200"/>
      <c r="D41" s="201"/>
    </row>
    <row r="42" spans="1:4">
      <c r="A42" s="174" t="s">
        <v>108</v>
      </c>
      <c r="B42" s="199"/>
      <c r="C42" s="200"/>
      <c r="D42" s="201"/>
    </row>
    <row r="43" spans="1:4">
      <c r="A43" s="173" t="s">
        <v>109</v>
      </c>
      <c r="B43" s="199"/>
      <c r="C43" s="200"/>
      <c r="D43" s="201"/>
    </row>
    <row r="44" spans="1:4">
      <c r="A44" s="196" t="s">
        <v>110</v>
      </c>
      <c r="B44" s="197">
        <f>B31+B33</f>
        <v>1419642</v>
      </c>
      <c r="C44" s="208"/>
      <c r="D44" s="210"/>
    </row>
    <row r="45" spans="1:4">
      <c r="A45" s="175"/>
      <c r="B45" s="162"/>
    </row>
    <row r="46" spans="1:4">
      <c r="A46" s="175"/>
      <c r="B46" s="162"/>
    </row>
    <row r="47" spans="1:4">
      <c r="A47" s="175"/>
      <c r="B47" s="162"/>
    </row>
    <row r="48" spans="1:4">
      <c r="A48" s="162"/>
      <c r="B48" s="162"/>
    </row>
    <row r="49" spans="1:2">
      <c r="A49" s="162"/>
      <c r="B49" s="162"/>
    </row>
    <row r="50" spans="1:2">
      <c r="A50" s="162"/>
      <c r="B50" s="162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0"/>
  <sheetViews>
    <sheetView showZeros="0" topLeftCell="A599" workbookViewId="0">
      <selection activeCell="H617" sqref="H617"/>
    </sheetView>
  </sheetViews>
  <sheetFormatPr defaultColWidth="9" defaultRowHeight="14.25"/>
  <cols>
    <col min="1" max="1" width="44.75" customWidth="1"/>
    <col min="2" max="2" width="12.125" style="77" customWidth="1"/>
    <col min="3" max="3" width="13.25" style="140" customWidth="1"/>
    <col min="4" max="4" width="16.625" customWidth="1"/>
  </cols>
  <sheetData>
    <row r="1" spans="1:4">
      <c r="A1" s="141" t="s">
        <v>111</v>
      </c>
      <c r="B1" s="142"/>
    </row>
    <row r="2" spans="1:4" ht="30" customHeight="1">
      <c r="A2" s="260" t="s">
        <v>112</v>
      </c>
      <c r="B2" s="260"/>
      <c r="C2" s="262"/>
      <c r="D2" s="260"/>
    </row>
    <row r="3" spans="1:4">
      <c r="A3" s="143"/>
      <c r="B3" s="142"/>
      <c r="D3" s="134" t="s">
        <v>32</v>
      </c>
    </row>
    <row r="4" spans="1:4" ht="51" customHeight="1">
      <c r="A4" s="144" t="s">
        <v>66</v>
      </c>
      <c r="B4" s="144" t="s">
        <v>34</v>
      </c>
      <c r="C4" s="145" t="s">
        <v>67</v>
      </c>
      <c r="D4" s="72" t="s">
        <v>113</v>
      </c>
    </row>
    <row r="5" spans="1:4">
      <c r="A5" s="146" t="s">
        <v>69</v>
      </c>
      <c r="B5" s="203">
        <v>111146</v>
      </c>
      <c r="C5" s="203">
        <v>114803</v>
      </c>
      <c r="D5" s="204">
        <f>B5/C5*100</f>
        <v>96.814543173958867</v>
      </c>
    </row>
    <row r="6" spans="1:4">
      <c r="A6" s="146" t="s">
        <v>114</v>
      </c>
      <c r="B6" s="203">
        <v>3030</v>
      </c>
      <c r="C6" s="203">
        <v>2923</v>
      </c>
      <c r="D6" s="204">
        <f t="shared" ref="D6:D69" si="0">B6/C6*100</f>
        <v>103.66062264796443</v>
      </c>
    </row>
    <row r="7" spans="1:4">
      <c r="A7" s="146" t="s">
        <v>115</v>
      </c>
      <c r="B7" s="203">
        <v>1716</v>
      </c>
      <c r="C7" s="203">
        <v>1650</v>
      </c>
      <c r="D7" s="204">
        <f t="shared" si="0"/>
        <v>104</v>
      </c>
    </row>
    <row r="8" spans="1:4">
      <c r="A8" s="146" t="s">
        <v>116</v>
      </c>
      <c r="B8" s="203">
        <v>536</v>
      </c>
      <c r="C8" s="203">
        <v>537</v>
      </c>
      <c r="D8" s="204">
        <f t="shared" si="0"/>
        <v>99.813780260707631</v>
      </c>
    </row>
    <row r="9" spans="1:4">
      <c r="A9" s="146" t="s">
        <v>117</v>
      </c>
      <c r="B9" s="203">
        <v>362</v>
      </c>
      <c r="C9" s="203">
        <v>342</v>
      </c>
      <c r="D9" s="204">
        <f t="shared" si="0"/>
        <v>105.84795321637428</v>
      </c>
    </row>
    <row r="10" spans="1:4">
      <c r="A10" s="146" t="s">
        <v>118</v>
      </c>
      <c r="B10" s="203">
        <v>0</v>
      </c>
      <c r="C10" s="203">
        <v>12</v>
      </c>
      <c r="D10" s="204">
        <f t="shared" si="0"/>
        <v>0</v>
      </c>
    </row>
    <row r="11" spans="1:4">
      <c r="A11" s="146" t="s">
        <v>119</v>
      </c>
      <c r="B11" s="203">
        <v>272</v>
      </c>
      <c r="C11" s="203">
        <v>174</v>
      </c>
      <c r="D11" s="204">
        <f t="shared" si="0"/>
        <v>156.32183908045977</v>
      </c>
    </row>
    <row r="12" spans="1:4">
      <c r="A12" s="146" t="s">
        <v>120</v>
      </c>
      <c r="B12" s="203">
        <v>84</v>
      </c>
      <c r="C12" s="203">
        <v>178</v>
      </c>
      <c r="D12" s="204">
        <f t="shared" si="0"/>
        <v>47.191011235955052</v>
      </c>
    </row>
    <row r="13" spans="1:4">
      <c r="A13" s="146" t="s">
        <v>121</v>
      </c>
      <c r="B13" s="203">
        <v>60</v>
      </c>
      <c r="C13" s="203">
        <v>30</v>
      </c>
      <c r="D13" s="204">
        <f t="shared" si="0"/>
        <v>200</v>
      </c>
    </row>
    <row r="14" spans="1:4">
      <c r="A14" s="146" t="s">
        <v>122</v>
      </c>
      <c r="B14" s="203">
        <v>2309</v>
      </c>
      <c r="C14" s="203">
        <v>2295</v>
      </c>
      <c r="D14" s="204">
        <f t="shared" si="0"/>
        <v>100.61002178649237</v>
      </c>
    </row>
    <row r="15" spans="1:4">
      <c r="A15" s="146" t="s">
        <v>115</v>
      </c>
      <c r="B15" s="203">
        <v>1462</v>
      </c>
      <c r="C15" s="203">
        <v>1426</v>
      </c>
      <c r="D15" s="204">
        <f t="shared" si="0"/>
        <v>102.52454417952315</v>
      </c>
    </row>
    <row r="16" spans="1:4">
      <c r="A16" s="146" t="s">
        <v>116</v>
      </c>
      <c r="B16" s="203">
        <v>258</v>
      </c>
      <c r="C16" s="203">
        <v>281</v>
      </c>
      <c r="D16" s="204">
        <f t="shared" si="0"/>
        <v>91.814946619217082</v>
      </c>
    </row>
    <row r="17" spans="1:4">
      <c r="A17" s="146" t="s">
        <v>123</v>
      </c>
      <c r="B17" s="203">
        <v>251</v>
      </c>
      <c r="C17" s="203">
        <v>228</v>
      </c>
      <c r="D17" s="204">
        <f t="shared" si="0"/>
        <v>110.08771929824562</v>
      </c>
    </row>
    <row r="18" spans="1:4">
      <c r="A18" s="146" t="s">
        <v>124</v>
      </c>
      <c r="B18" s="203">
        <v>162</v>
      </c>
      <c r="C18" s="203">
        <v>156</v>
      </c>
      <c r="D18" s="204">
        <f t="shared" si="0"/>
        <v>103.84615384615385</v>
      </c>
    </row>
    <row r="19" spans="1:4">
      <c r="A19" s="146" t="s">
        <v>125</v>
      </c>
      <c r="B19" s="203">
        <v>0</v>
      </c>
      <c r="C19" s="203">
        <v>10</v>
      </c>
      <c r="D19" s="204">
        <f t="shared" si="0"/>
        <v>0</v>
      </c>
    </row>
    <row r="20" spans="1:4">
      <c r="A20" s="146" t="s">
        <v>120</v>
      </c>
      <c r="B20" s="203">
        <v>176</v>
      </c>
      <c r="C20" s="203">
        <v>164</v>
      </c>
      <c r="D20" s="204">
        <f t="shared" si="0"/>
        <v>107.31707317073172</v>
      </c>
    </row>
    <row r="21" spans="1:4">
      <c r="A21" s="146" t="s">
        <v>126</v>
      </c>
      <c r="B21" s="203">
        <v>0</v>
      </c>
      <c r="C21" s="203">
        <v>30</v>
      </c>
      <c r="D21" s="204">
        <f t="shared" si="0"/>
        <v>0</v>
      </c>
    </row>
    <row r="22" spans="1:4">
      <c r="A22" s="146" t="s">
        <v>127</v>
      </c>
      <c r="B22" s="203">
        <v>20863</v>
      </c>
      <c r="C22" s="203">
        <v>19921</v>
      </c>
      <c r="D22" s="204">
        <f t="shared" si="0"/>
        <v>104.72867827920285</v>
      </c>
    </row>
    <row r="23" spans="1:4">
      <c r="A23" s="146" t="s">
        <v>115</v>
      </c>
      <c r="B23" s="203">
        <v>10182</v>
      </c>
      <c r="C23" s="203">
        <v>9323</v>
      </c>
      <c r="D23" s="204">
        <f t="shared" si="0"/>
        <v>109.21377239086132</v>
      </c>
    </row>
    <row r="24" spans="1:4">
      <c r="A24" s="146" t="s">
        <v>116</v>
      </c>
      <c r="B24" s="203">
        <v>6135</v>
      </c>
      <c r="C24" s="203">
        <v>5268</v>
      </c>
      <c r="D24" s="204">
        <f t="shared" si="0"/>
        <v>116.45785876993166</v>
      </c>
    </row>
    <row r="25" spans="1:4">
      <c r="A25" s="146" t="s">
        <v>128</v>
      </c>
      <c r="B25" s="203">
        <v>240</v>
      </c>
      <c r="C25" s="203">
        <v>281</v>
      </c>
      <c r="D25" s="204">
        <f t="shared" si="0"/>
        <v>85.409252669039148</v>
      </c>
    </row>
    <row r="26" spans="1:4">
      <c r="A26" s="146" t="s">
        <v>120</v>
      </c>
      <c r="B26" s="203">
        <v>1664</v>
      </c>
      <c r="C26" s="203">
        <v>1900</v>
      </c>
      <c r="D26" s="204">
        <f t="shared" si="0"/>
        <v>87.578947368421055</v>
      </c>
    </row>
    <row r="27" spans="1:4">
      <c r="A27" s="146" t="s">
        <v>129</v>
      </c>
      <c r="B27" s="203">
        <v>2642</v>
      </c>
      <c r="C27" s="203">
        <v>3149</v>
      </c>
      <c r="D27" s="204">
        <f t="shared" si="0"/>
        <v>83.89965068275643</v>
      </c>
    </row>
    <row r="28" spans="1:4">
      <c r="A28" s="146" t="s">
        <v>130</v>
      </c>
      <c r="B28" s="203">
        <v>7013</v>
      </c>
      <c r="C28" s="203">
        <v>6543</v>
      </c>
      <c r="D28" s="204">
        <f t="shared" si="0"/>
        <v>107.18324927403332</v>
      </c>
    </row>
    <row r="29" spans="1:4">
      <c r="A29" s="146" t="s">
        <v>115</v>
      </c>
      <c r="B29" s="203">
        <v>2265</v>
      </c>
      <c r="C29" s="203">
        <v>1149</v>
      </c>
      <c r="D29" s="204">
        <f t="shared" si="0"/>
        <v>197.12793733681463</v>
      </c>
    </row>
    <row r="30" spans="1:4">
      <c r="A30" s="146" t="s">
        <v>116</v>
      </c>
      <c r="B30" s="203">
        <v>271</v>
      </c>
      <c r="C30" s="203">
        <v>46</v>
      </c>
      <c r="D30" s="204">
        <f t="shared" si="0"/>
        <v>589.13043478260875</v>
      </c>
    </row>
    <row r="31" spans="1:4">
      <c r="A31" s="146" t="s">
        <v>131</v>
      </c>
      <c r="B31" s="203">
        <v>1365</v>
      </c>
      <c r="C31" s="203">
        <v>1495</v>
      </c>
      <c r="D31" s="204">
        <f t="shared" si="0"/>
        <v>91.304347826086953</v>
      </c>
    </row>
    <row r="32" spans="1:4">
      <c r="A32" s="146" t="s">
        <v>120</v>
      </c>
      <c r="B32" s="203">
        <v>1112</v>
      </c>
      <c r="C32" s="203">
        <v>1853</v>
      </c>
      <c r="D32" s="204">
        <f t="shared" si="0"/>
        <v>60.010793308148948</v>
      </c>
    </row>
    <row r="33" spans="1:4">
      <c r="A33" s="146" t="s">
        <v>132</v>
      </c>
      <c r="B33" s="203">
        <v>2000</v>
      </c>
      <c r="C33" s="203">
        <v>2000</v>
      </c>
      <c r="D33" s="204">
        <f t="shared" si="0"/>
        <v>100</v>
      </c>
    </row>
    <row r="34" spans="1:4">
      <c r="A34" s="146" t="s">
        <v>133</v>
      </c>
      <c r="B34" s="203">
        <v>1464</v>
      </c>
      <c r="C34" s="203">
        <v>1564</v>
      </c>
      <c r="D34" s="204">
        <f t="shared" si="0"/>
        <v>93.606138107416882</v>
      </c>
    </row>
    <row r="35" spans="1:4">
      <c r="A35" s="146" t="s">
        <v>115</v>
      </c>
      <c r="B35" s="203">
        <v>452</v>
      </c>
      <c r="C35" s="203">
        <v>491</v>
      </c>
      <c r="D35" s="204">
        <f t="shared" si="0"/>
        <v>92.057026476578415</v>
      </c>
    </row>
    <row r="36" spans="1:4">
      <c r="A36" s="146" t="s">
        <v>116</v>
      </c>
      <c r="B36" s="203">
        <v>42</v>
      </c>
      <c r="C36" s="203">
        <v>40</v>
      </c>
      <c r="D36" s="204">
        <f t="shared" si="0"/>
        <v>105</v>
      </c>
    </row>
    <row r="37" spans="1:4">
      <c r="A37" s="146" t="s">
        <v>134</v>
      </c>
      <c r="B37" s="203">
        <v>0</v>
      </c>
      <c r="C37" s="203">
        <v>50</v>
      </c>
      <c r="D37" s="204">
        <f t="shared" si="0"/>
        <v>0</v>
      </c>
    </row>
    <row r="38" spans="1:4">
      <c r="A38" s="146" t="s">
        <v>135</v>
      </c>
      <c r="B38" s="203">
        <v>160</v>
      </c>
      <c r="C38" s="203">
        <v>356</v>
      </c>
      <c r="D38" s="204">
        <f t="shared" si="0"/>
        <v>44.943820224719097</v>
      </c>
    </row>
    <row r="39" spans="1:4">
      <c r="A39" s="146" t="s">
        <v>136</v>
      </c>
      <c r="B39" s="203">
        <v>392</v>
      </c>
      <c r="C39" s="203">
        <v>384</v>
      </c>
      <c r="D39" s="204">
        <f t="shared" si="0"/>
        <v>102.08333333333333</v>
      </c>
    </row>
    <row r="40" spans="1:4">
      <c r="A40" s="146" t="s">
        <v>120</v>
      </c>
      <c r="B40" s="203">
        <v>218</v>
      </c>
      <c r="C40" s="203">
        <v>243</v>
      </c>
      <c r="D40" s="204">
        <f t="shared" si="0"/>
        <v>89.711934156378604</v>
      </c>
    </row>
    <row r="41" spans="1:4">
      <c r="A41" s="146" t="s">
        <v>137</v>
      </c>
      <c r="B41" s="203">
        <v>200</v>
      </c>
      <c r="C41" s="203">
        <v>0</v>
      </c>
      <c r="D41" s="204"/>
    </row>
    <row r="42" spans="1:4">
      <c r="A42" s="146" t="s">
        <v>138</v>
      </c>
      <c r="B42" s="203">
        <v>4508</v>
      </c>
      <c r="C42" s="203">
        <v>4369</v>
      </c>
      <c r="D42" s="204">
        <f t="shared" si="0"/>
        <v>103.18150606546122</v>
      </c>
    </row>
    <row r="43" spans="1:4">
      <c r="A43" s="146" t="s">
        <v>115</v>
      </c>
      <c r="B43" s="203">
        <v>1565</v>
      </c>
      <c r="C43" s="203">
        <v>1466</v>
      </c>
      <c r="D43" s="204">
        <f t="shared" si="0"/>
        <v>106.75306957708048</v>
      </c>
    </row>
    <row r="44" spans="1:4">
      <c r="A44" s="146" t="s">
        <v>116</v>
      </c>
      <c r="B44" s="203">
        <v>660</v>
      </c>
      <c r="C44" s="203">
        <v>740</v>
      </c>
      <c r="D44" s="204">
        <f t="shared" si="0"/>
        <v>89.189189189189193</v>
      </c>
    </row>
    <row r="45" spans="1:4">
      <c r="A45" s="146" t="s">
        <v>139</v>
      </c>
      <c r="B45" s="203">
        <v>322</v>
      </c>
      <c r="C45" s="203">
        <v>300</v>
      </c>
      <c r="D45" s="204">
        <f t="shared" si="0"/>
        <v>107.33333333333333</v>
      </c>
    </row>
    <row r="46" spans="1:4">
      <c r="A46" s="146" t="s">
        <v>140</v>
      </c>
      <c r="B46" s="203">
        <v>28</v>
      </c>
      <c r="C46" s="203">
        <v>60</v>
      </c>
      <c r="D46" s="204">
        <f t="shared" si="0"/>
        <v>46.666666666666664</v>
      </c>
    </row>
    <row r="47" spans="1:4">
      <c r="A47" s="146" t="s">
        <v>120</v>
      </c>
      <c r="B47" s="203">
        <v>845</v>
      </c>
      <c r="C47" s="203">
        <v>780</v>
      </c>
      <c r="D47" s="204">
        <f t="shared" si="0"/>
        <v>108.33333333333333</v>
      </c>
    </row>
    <row r="48" spans="1:4">
      <c r="A48" s="146" t="s">
        <v>141</v>
      </c>
      <c r="B48" s="203">
        <v>1088</v>
      </c>
      <c r="C48" s="203">
        <v>1023</v>
      </c>
      <c r="D48" s="204">
        <f t="shared" si="0"/>
        <v>106.35386119257086</v>
      </c>
    </row>
    <row r="49" spans="1:4">
      <c r="A49" s="146" t="s">
        <v>142</v>
      </c>
      <c r="B49" s="203">
        <v>5900</v>
      </c>
      <c r="C49" s="203">
        <v>7663</v>
      </c>
      <c r="D49" s="204">
        <f t="shared" si="0"/>
        <v>76.993344643090182</v>
      </c>
    </row>
    <row r="50" spans="1:4">
      <c r="A50" s="146" t="s">
        <v>116</v>
      </c>
      <c r="B50" s="203">
        <v>0</v>
      </c>
      <c r="C50" s="203">
        <v>573</v>
      </c>
      <c r="D50" s="204">
        <f t="shared" si="0"/>
        <v>0</v>
      </c>
    </row>
    <row r="51" spans="1:4">
      <c r="A51" s="146" t="s">
        <v>143</v>
      </c>
      <c r="B51" s="203">
        <v>0</v>
      </c>
      <c r="C51" s="203">
        <v>2100</v>
      </c>
      <c r="D51" s="204">
        <f t="shared" si="0"/>
        <v>0</v>
      </c>
    </row>
    <row r="52" spans="1:4">
      <c r="A52" s="146" t="s">
        <v>144</v>
      </c>
      <c r="B52" s="203">
        <v>5000</v>
      </c>
      <c r="C52" s="203">
        <v>4200</v>
      </c>
      <c r="D52" s="204">
        <f t="shared" si="0"/>
        <v>119.04761904761905</v>
      </c>
    </row>
    <row r="53" spans="1:4">
      <c r="A53" s="146" t="s">
        <v>145</v>
      </c>
      <c r="B53" s="203">
        <v>900</v>
      </c>
      <c r="C53" s="203">
        <v>790</v>
      </c>
      <c r="D53" s="204">
        <f t="shared" si="0"/>
        <v>113.9240506329114</v>
      </c>
    </row>
    <row r="54" spans="1:4">
      <c r="A54" s="146" t="s">
        <v>146</v>
      </c>
      <c r="B54" s="203">
        <v>1567</v>
      </c>
      <c r="C54" s="203">
        <v>1550</v>
      </c>
      <c r="D54" s="204">
        <f t="shared" si="0"/>
        <v>101.09677419354838</v>
      </c>
    </row>
    <row r="55" spans="1:4">
      <c r="A55" s="146" t="s">
        <v>115</v>
      </c>
      <c r="B55" s="203">
        <v>946</v>
      </c>
      <c r="C55" s="203">
        <v>947</v>
      </c>
      <c r="D55" s="204">
        <f t="shared" si="0"/>
        <v>99.89440337909187</v>
      </c>
    </row>
    <row r="56" spans="1:4">
      <c r="A56" s="146" t="s">
        <v>116</v>
      </c>
      <c r="B56" s="203">
        <v>128</v>
      </c>
      <c r="C56" s="203">
        <v>126</v>
      </c>
      <c r="D56" s="204">
        <f t="shared" si="0"/>
        <v>101.58730158730158</v>
      </c>
    </row>
    <row r="57" spans="1:4">
      <c r="A57" s="146" t="s">
        <v>147</v>
      </c>
      <c r="B57" s="203">
        <v>227</v>
      </c>
      <c r="C57" s="203">
        <v>242</v>
      </c>
      <c r="D57" s="204">
        <f t="shared" si="0"/>
        <v>93.801652892561975</v>
      </c>
    </row>
    <row r="58" spans="1:4">
      <c r="A58" s="146" t="s">
        <v>140</v>
      </c>
      <c r="B58" s="203">
        <v>84</v>
      </c>
      <c r="C58" s="203">
        <v>84</v>
      </c>
      <c r="D58" s="204">
        <f t="shared" si="0"/>
        <v>100</v>
      </c>
    </row>
    <row r="59" spans="1:4">
      <c r="A59" s="146" t="s">
        <v>120</v>
      </c>
      <c r="B59" s="203">
        <v>46</v>
      </c>
      <c r="C59" s="203">
        <v>36</v>
      </c>
      <c r="D59" s="204">
        <f t="shared" si="0"/>
        <v>127.77777777777777</v>
      </c>
    </row>
    <row r="60" spans="1:4">
      <c r="A60" s="146" t="s">
        <v>148</v>
      </c>
      <c r="B60" s="203">
        <v>136</v>
      </c>
      <c r="C60" s="203">
        <v>115</v>
      </c>
      <c r="D60" s="204">
        <f t="shared" si="0"/>
        <v>118.26086956521739</v>
      </c>
    </row>
    <row r="61" spans="1:4">
      <c r="A61" s="146" t="s">
        <v>149</v>
      </c>
      <c r="B61" s="203">
        <v>3587</v>
      </c>
      <c r="C61" s="203">
        <v>4055</v>
      </c>
      <c r="D61" s="204">
        <f t="shared" si="0"/>
        <v>88.458692971639948</v>
      </c>
    </row>
    <row r="62" spans="1:4">
      <c r="A62" s="146" t="s">
        <v>115</v>
      </c>
      <c r="B62" s="203">
        <v>345</v>
      </c>
      <c r="C62" s="203">
        <v>388</v>
      </c>
      <c r="D62" s="204">
        <f t="shared" si="0"/>
        <v>88.917525773195877</v>
      </c>
    </row>
    <row r="63" spans="1:4">
      <c r="A63" s="146" t="s">
        <v>116</v>
      </c>
      <c r="B63" s="203">
        <v>195</v>
      </c>
      <c r="C63" s="203">
        <v>208</v>
      </c>
      <c r="D63" s="204">
        <f t="shared" si="0"/>
        <v>93.75</v>
      </c>
    </row>
    <row r="64" spans="1:4">
      <c r="A64" s="146" t="s">
        <v>150</v>
      </c>
      <c r="B64" s="203">
        <v>1050</v>
      </c>
      <c r="C64" s="203">
        <v>1795</v>
      </c>
      <c r="D64" s="204">
        <f t="shared" si="0"/>
        <v>58.495821727019504</v>
      </c>
    </row>
    <row r="65" spans="1:4">
      <c r="A65" s="146" t="s">
        <v>120</v>
      </c>
      <c r="B65" s="203">
        <v>401</v>
      </c>
      <c r="C65" s="203">
        <v>367</v>
      </c>
      <c r="D65" s="204">
        <f t="shared" si="0"/>
        <v>109.26430517711172</v>
      </c>
    </row>
    <row r="66" spans="1:4">
      <c r="A66" s="146" t="s">
        <v>151</v>
      </c>
      <c r="B66" s="203">
        <v>1596</v>
      </c>
      <c r="C66" s="203">
        <v>1297</v>
      </c>
      <c r="D66" s="204">
        <f t="shared" si="0"/>
        <v>123.05319969159598</v>
      </c>
    </row>
    <row r="67" spans="1:4">
      <c r="A67" s="146" t="s">
        <v>152</v>
      </c>
      <c r="B67" s="203">
        <v>8022</v>
      </c>
      <c r="C67" s="203">
        <v>7725</v>
      </c>
      <c r="D67" s="204">
        <f t="shared" si="0"/>
        <v>103.84466019417475</v>
      </c>
    </row>
    <row r="68" spans="1:4">
      <c r="A68" s="146" t="s">
        <v>115</v>
      </c>
      <c r="B68" s="203">
        <v>4582</v>
      </c>
      <c r="C68" s="203">
        <v>3765</v>
      </c>
      <c r="D68" s="204">
        <f t="shared" si="0"/>
        <v>121.69986719787515</v>
      </c>
    </row>
    <row r="69" spans="1:4">
      <c r="A69" s="146" t="s">
        <v>116</v>
      </c>
      <c r="B69" s="203">
        <v>2147</v>
      </c>
      <c r="C69" s="203">
        <v>1369</v>
      </c>
      <c r="D69" s="204">
        <f t="shared" si="0"/>
        <v>156.8298027757487</v>
      </c>
    </row>
    <row r="70" spans="1:4">
      <c r="A70" s="146" t="s">
        <v>120</v>
      </c>
      <c r="B70" s="203">
        <v>168</v>
      </c>
      <c r="C70" s="203">
        <v>166</v>
      </c>
      <c r="D70" s="204">
        <f t="shared" ref="D70:D133" si="1">B70/C70*100</f>
        <v>101.20481927710843</v>
      </c>
    </row>
    <row r="71" spans="1:4">
      <c r="A71" s="146" t="s">
        <v>153</v>
      </c>
      <c r="B71" s="203">
        <v>1125</v>
      </c>
      <c r="C71" s="203">
        <v>2425</v>
      </c>
      <c r="D71" s="204">
        <f t="shared" si="1"/>
        <v>46.391752577319586</v>
      </c>
    </row>
    <row r="72" spans="1:4">
      <c r="A72" s="146" t="s">
        <v>154</v>
      </c>
      <c r="B72" s="203">
        <v>2105</v>
      </c>
      <c r="C72" s="203">
        <v>1796</v>
      </c>
      <c r="D72" s="204">
        <f t="shared" si="1"/>
        <v>117.20489977728286</v>
      </c>
    </row>
    <row r="73" spans="1:4">
      <c r="A73" s="146" t="s">
        <v>115</v>
      </c>
      <c r="B73" s="203">
        <v>1029</v>
      </c>
      <c r="C73" s="203">
        <v>797</v>
      </c>
      <c r="D73" s="204">
        <f t="shared" si="1"/>
        <v>129.10915934755332</v>
      </c>
    </row>
    <row r="74" spans="1:4">
      <c r="A74" s="146" t="s">
        <v>116</v>
      </c>
      <c r="B74" s="203">
        <v>150</v>
      </c>
      <c r="C74" s="203">
        <v>113</v>
      </c>
      <c r="D74" s="204">
        <f t="shared" si="1"/>
        <v>132.74336283185841</v>
      </c>
    </row>
    <row r="75" spans="1:4">
      <c r="A75" s="146" t="s">
        <v>155</v>
      </c>
      <c r="B75" s="203">
        <v>305</v>
      </c>
      <c r="C75" s="203">
        <v>293</v>
      </c>
      <c r="D75" s="204">
        <f t="shared" si="1"/>
        <v>104.09556313993174</v>
      </c>
    </row>
    <row r="76" spans="1:4">
      <c r="A76" s="146" t="s">
        <v>120</v>
      </c>
      <c r="B76" s="203">
        <v>612</v>
      </c>
      <c r="C76" s="203">
        <v>575</v>
      </c>
      <c r="D76" s="204">
        <f t="shared" si="1"/>
        <v>106.43478260869566</v>
      </c>
    </row>
    <row r="77" spans="1:4">
      <c r="A77" s="146" t="s">
        <v>156</v>
      </c>
      <c r="B77" s="203">
        <v>9</v>
      </c>
      <c r="C77" s="203">
        <v>18</v>
      </c>
      <c r="D77" s="204">
        <f t="shared" si="1"/>
        <v>50</v>
      </c>
    </row>
    <row r="78" spans="1:4">
      <c r="A78" s="146" t="s">
        <v>157</v>
      </c>
      <c r="B78" s="203">
        <v>74</v>
      </c>
      <c r="C78" s="203">
        <v>71</v>
      </c>
      <c r="D78" s="204">
        <f t="shared" si="1"/>
        <v>104.22535211267605</v>
      </c>
    </row>
    <row r="79" spans="1:4">
      <c r="A79" s="146" t="s">
        <v>158</v>
      </c>
      <c r="B79" s="203">
        <v>74</v>
      </c>
      <c r="C79" s="203">
        <v>71</v>
      </c>
      <c r="D79" s="204">
        <f t="shared" si="1"/>
        <v>104.22535211267605</v>
      </c>
    </row>
    <row r="80" spans="1:4">
      <c r="A80" s="146" t="s">
        <v>159</v>
      </c>
      <c r="B80" s="203">
        <v>99</v>
      </c>
      <c r="C80" s="203">
        <v>754</v>
      </c>
      <c r="D80" s="204">
        <f t="shared" si="1"/>
        <v>13.12997347480106</v>
      </c>
    </row>
    <row r="81" spans="1:4">
      <c r="A81" s="146" t="s">
        <v>115</v>
      </c>
      <c r="B81" s="203">
        <v>0</v>
      </c>
      <c r="C81" s="203">
        <v>490</v>
      </c>
      <c r="D81" s="204">
        <f t="shared" si="1"/>
        <v>0</v>
      </c>
    </row>
    <row r="82" spans="1:4">
      <c r="A82" s="146" t="s">
        <v>116</v>
      </c>
      <c r="B82" s="203">
        <v>0</v>
      </c>
      <c r="C82" s="203">
        <v>81</v>
      </c>
      <c r="D82" s="204">
        <f t="shared" si="1"/>
        <v>0</v>
      </c>
    </row>
    <row r="83" spans="1:4">
      <c r="A83" s="146" t="s">
        <v>160</v>
      </c>
      <c r="B83" s="203">
        <v>54</v>
      </c>
      <c r="C83" s="203">
        <v>9</v>
      </c>
      <c r="D83" s="204">
        <f t="shared" si="1"/>
        <v>600</v>
      </c>
    </row>
    <row r="84" spans="1:4">
      <c r="A84" s="146" t="s">
        <v>120</v>
      </c>
      <c r="B84" s="203">
        <v>45</v>
      </c>
      <c r="C84" s="203">
        <v>0</v>
      </c>
      <c r="D84" s="204"/>
    </row>
    <row r="85" spans="1:4">
      <c r="A85" s="146" t="s">
        <v>161</v>
      </c>
      <c r="B85" s="203">
        <v>0</v>
      </c>
      <c r="C85" s="203">
        <v>174</v>
      </c>
      <c r="D85" s="204">
        <f t="shared" si="1"/>
        <v>0</v>
      </c>
    </row>
    <row r="86" spans="1:4">
      <c r="A86" s="146" t="s">
        <v>162</v>
      </c>
      <c r="B86" s="203">
        <v>1216</v>
      </c>
      <c r="C86" s="203">
        <v>1033</v>
      </c>
      <c r="D86" s="204">
        <f t="shared" si="1"/>
        <v>117.71539206195547</v>
      </c>
    </row>
    <row r="87" spans="1:4">
      <c r="A87" s="146" t="s">
        <v>115</v>
      </c>
      <c r="B87" s="203">
        <v>377</v>
      </c>
      <c r="C87" s="203">
        <v>376</v>
      </c>
      <c r="D87" s="204">
        <f t="shared" si="1"/>
        <v>100.2659574468085</v>
      </c>
    </row>
    <row r="88" spans="1:4">
      <c r="A88" s="146" t="s">
        <v>116</v>
      </c>
      <c r="B88" s="203">
        <v>402</v>
      </c>
      <c r="C88" s="203">
        <v>281</v>
      </c>
      <c r="D88" s="204">
        <f t="shared" si="1"/>
        <v>143.06049822064057</v>
      </c>
    </row>
    <row r="89" spans="1:4">
      <c r="A89" s="146" t="s">
        <v>163</v>
      </c>
      <c r="B89" s="203">
        <v>347</v>
      </c>
      <c r="C89" s="203">
        <v>311</v>
      </c>
      <c r="D89" s="204">
        <f t="shared" si="1"/>
        <v>111.57556270096462</v>
      </c>
    </row>
    <row r="90" spans="1:4">
      <c r="A90" s="146" t="s">
        <v>164</v>
      </c>
      <c r="B90" s="203">
        <v>90</v>
      </c>
      <c r="C90" s="203">
        <v>65</v>
      </c>
      <c r="D90" s="204">
        <f t="shared" si="1"/>
        <v>138.46153846153845</v>
      </c>
    </row>
    <row r="91" spans="1:4">
      <c r="A91" s="146" t="s">
        <v>165</v>
      </c>
      <c r="B91" s="203">
        <v>2432</v>
      </c>
      <c r="C91" s="203">
        <v>2320</v>
      </c>
      <c r="D91" s="204">
        <f t="shared" si="1"/>
        <v>104.82758620689656</v>
      </c>
    </row>
    <row r="92" spans="1:4">
      <c r="A92" s="146" t="s">
        <v>115</v>
      </c>
      <c r="B92" s="203">
        <v>1610</v>
      </c>
      <c r="C92" s="203">
        <v>1512</v>
      </c>
      <c r="D92" s="204">
        <f t="shared" si="1"/>
        <v>106.4814814814815</v>
      </c>
    </row>
    <row r="93" spans="1:4">
      <c r="A93" s="146" t="s">
        <v>116</v>
      </c>
      <c r="B93" s="203">
        <v>822</v>
      </c>
      <c r="C93" s="203">
        <v>808</v>
      </c>
      <c r="D93" s="204">
        <f t="shared" si="1"/>
        <v>101.73267326732673</v>
      </c>
    </row>
    <row r="94" spans="1:4">
      <c r="A94" s="146" t="s">
        <v>166</v>
      </c>
      <c r="B94" s="203">
        <v>3430</v>
      </c>
      <c r="C94" s="203">
        <v>3487</v>
      </c>
      <c r="D94" s="204">
        <f t="shared" si="1"/>
        <v>98.36535704043591</v>
      </c>
    </row>
    <row r="95" spans="1:4">
      <c r="A95" s="146" t="s">
        <v>115</v>
      </c>
      <c r="B95" s="203">
        <v>1329</v>
      </c>
      <c r="C95" s="203">
        <v>1291</v>
      </c>
      <c r="D95" s="204">
        <f t="shared" si="1"/>
        <v>102.9434546862897</v>
      </c>
    </row>
    <row r="96" spans="1:4">
      <c r="A96" s="146" t="s">
        <v>116</v>
      </c>
      <c r="B96" s="203">
        <v>1741</v>
      </c>
      <c r="C96" s="203">
        <v>1819</v>
      </c>
      <c r="D96" s="204">
        <f t="shared" si="1"/>
        <v>95.711929631665754</v>
      </c>
    </row>
    <row r="97" spans="1:4">
      <c r="A97" s="146" t="s">
        <v>120</v>
      </c>
      <c r="B97" s="203">
        <v>166</v>
      </c>
      <c r="C97" s="203">
        <v>144</v>
      </c>
      <c r="D97" s="204">
        <f t="shared" si="1"/>
        <v>115.27777777777777</v>
      </c>
    </row>
    <row r="98" spans="1:4">
      <c r="A98" s="146" t="s">
        <v>167</v>
      </c>
      <c r="B98" s="203">
        <v>194</v>
      </c>
      <c r="C98" s="203">
        <v>233</v>
      </c>
      <c r="D98" s="204">
        <f t="shared" si="1"/>
        <v>83.261802575107296</v>
      </c>
    </row>
    <row r="99" spans="1:4">
      <c r="A99" s="146" t="s">
        <v>168</v>
      </c>
      <c r="B99" s="203">
        <v>8110</v>
      </c>
      <c r="C99" s="203">
        <v>5914</v>
      </c>
      <c r="D99" s="204">
        <f t="shared" si="1"/>
        <v>137.13222861007779</v>
      </c>
    </row>
    <row r="100" spans="1:4">
      <c r="A100" s="146" t="s">
        <v>115</v>
      </c>
      <c r="B100" s="203">
        <v>4740</v>
      </c>
      <c r="C100" s="203">
        <v>3782</v>
      </c>
      <c r="D100" s="204">
        <f t="shared" si="1"/>
        <v>125.33051295610788</v>
      </c>
    </row>
    <row r="101" spans="1:4">
      <c r="A101" s="146" t="s">
        <v>116</v>
      </c>
      <c r="B101" s="203">
        <v>2429</v>
      </c>
      <c r="C101" s="203">
        <v>1314</v>
      </c>
      <c r="D101" s="204">
        <f t="shared" si="1"/>
        <v>184.85540334855403</v>
      </c>
    </row>
    <row r="102" spans="1:4">
      <c r="A102" s="146" t="s">
        <v>120</v>
      </c>
      <c r="B102" s="203">
        <v>681</v>
      </c>
      <c r="C102" s="203">
        <v>444</v>
      </c>
      <c r="D102" s="204">
        <f t="shared" si="1"/>
        <v>153.37837837837839</v>
      </c>
    </row>
    <row r="103" spans="1:4">
      <c r="A103" s="146" t="s">
        <v>169</v>
      </c>
      <c r="B103" s="203">
        <v>260</v>
      </c>
      <c r="C103" s="203">
        <v>374</v>
      </c>
      <c r="D103" s="204">
        <f t="shared" si="1"/>
        <v>69.518716577540104</v>
      </c>
    </row>
    <row r="104" spans="1:4">
      <c r="A104" s="146" t="s">
        <v>170</v>
      </c>
      <c r="B104" s="203">
        <v>9864</v>
      </c>
      <c r="C104" s="203">
        <v>10805</v>
      </c>
      <c r="D104" s="204">
        <f t="shared" si="1"/>
        <v>91.291068949560383</v>
      </c>
    </row>
    <row r="105" spans="1:4">
      <c r="A105" s="146" t="s">
        <v>115</v>
      </c>
      <c r="B105" s="203">
        <v>1972</v>
      </c>
      <c r="C105" s="203">
        <v>1308</v>
      </c>
      <c r="D105" s="204">
        <f t="shared" si="1"/>
        <v>150.76452599388378</v>
      </c>
    </row>
    <row r="106" spans="1:4">
      <c r="A106" s="146" t="s">
        <v>116</v>
      </c>
      <c r="B106" s="203">
        <v>7789</v>
      </c>
      <c r="C106" s="203">
        <v>9405</v>
      </c>
      <c r="D106" s="204">
        <f t="shared" si="1"/>
        <v>82.817650186071234</v>
      </c>
    </row>
    <row r="107" spans="1:4">
      <c r="A107" s="146" t="s">
        <v>120</v>
      </c>
      <c r="B107" s="203">
        <v>103</v>
      </c>
      <c r="C107" s="203">
        <v>92</v>
      </c>
      <c r="D107" s="204">
        <f t="shared" si="1"/>
        <v>111.95652173913044</v>
      </c>
    </row>
    <row r="108" spans="1:4">
      <c r="A108" s="146" t="s">
        <v>171</v>
      </c>
      <c r="B108" s="203">
        <v>3410</v>
      </c>
      <c r="C108" s="203">
        <v>3307</v>
      </c>
      <c r="D108" s="204">
        <f t="shared" si="1"/>
        <v>103.11460538252193</v>
      </c>
    </row>
    <row r="109" spans="1:4">
      <c r="A109" s="146" t="s">
        <v>115</v>
      </c>
      <c r="B109" s="203">
        <v>672</v>
      </c>
      <c r="C109" s="203">
        <v>644</v>
      </c>
      <c r="D109" s="204">
        <f t="shared" si="1"/>
        <v>104.34782608695652</v>
      </c>
    </row>
    <row r="110" spans="1:4">
      <c r="A110" s="146" t="s">
        <v>116</v>
      </c>
      <c r="B110" s="203">
        <v>2113</v>
      </c>
      <c r="C110" s="203">
        <v>2154</v>
      </c>
      <c r="D110" s="204">
        <f t="shared" si="1"/>
        <v>98.096564531104917</v>
      </c>
    </row>
    <row r="111" spans="1:4">
      <c r="A111" s="146" t="s">
        <v>172</v>
      </c>
      <c r="B111" s="203">
        <v>0</v>
      </c>
      <c r="C111" s="203">
        <v>209</v>
      </c>
      <c r="D111" s="204">
        <f t="shared" si="1"/>
        <v>0</v>
      </c>
    </row>
    <row r="112" spans="1:4">
      <c r="A112" s="146" t="s">
        <v>120</v>
      </c>
      <c r="B112" s="203">
        <v>290</v>
      </c>
      <c r="C112" s="203">
        <v>185</v>
      </c>
      <c r="D112" s="204">
        <f t="shared" si="1"/>
        <v>156.75675675675674</v>
      </c>
    </row>
    <row r="113" spans="1:4">
      <c r="A113" s="146" t="s">
        <v>173</v>
      </c>
      <c r="B113" s="203">
        <v>335</v>
      </c>
      <c r="C113" s="203">
        <v>115</v>
      </c>
      <c r="D113" s="204">
        <f t="shared" si="1"/>
        <v>291.30434782608694</v>
      </c>
    </row>
    <row r="114" spans="1:4">
      <c r="A114" s="146" t="s">
        <v>174</v>
      </c>
      <c r="B114" s="203">
        <v>1874</v>
      </c>
      <c r="C114" s="203">
        <v>1383</v>
      </c>
      <c r="D114" s="204">
        <f t="shared" si="1"/>
        <v>135.50253073029646</v>
      </c>
    </row>
    <row r="115" spans="1:4">
      <c r="A115" s="146" t="s">
        <v>115</v>
      </c>
      <c r="B115" s="203">
        <v>1001</v>
      </c>
      <c r="C115" s="203">
        <v>753</v>
      </c>
      <c r="D115" s="204">
        <f t="shared" si="1"/>
        <v>132.93492695883134</v>
      </c>
    </row>
    <row r="116" spans="1:4">
      <c r="A116" s="146" t="s">
        <v>116</v>
      </c>
      <c r="B116" s="203">
        <v>546</v>
      </c>
      <c r="C116" s="203">
        <v>157</v>
      </c>
      <c r="D116" s="204">
        <f t="shared" si="1"/>
        <v>347.77070063694271</v>
      </c>
    </row>
    <row r="117" spans="1:4">
      <c r="A117" s="146" t="s">
        <v>175</v>
      </c>
      <c r="B117" s="203">
        <v>10</v>
      </c>
      <c r="C117" s="203">
        <v>226</v>
      </c>
      <c r="D117" s="204">
        <f t="shared" si="1"/>
        <v>4.4247787610619467</v>
      </c>
    </row>
    <row r="118" spans="1:4">
      <c r="A118" s="146" t="s">
        <v>176</v>
      </c>
      <c r="B118" s="203">
        <v>198</v>
      </c>
      <c r="C118" s="203">
        <v>158</v>
      </c>
      <c r="D118" s="204">
        <f t="shared" si="1"/>
        <v>125.31645569620254</v>
      </c>
    </row>
    <row r="119" spans="1:4">
      <c r="A119" s="146" t="s">
        <v>120</v>
      </c>
      <c r="B119" s="203">
        <v>119</v>
      </c>
      <c r="C119" s="203">
        <v>89</v>
      </c>
      <c r="D119" s="204">
        <f t="shared" si="1"/>
        <v>133.70786516853931</v>
      </c>
    </row>
    <row r="120" spans="1:4">
      <c r="A120" s="146" t="s">
        <v>177</v>
      </c>
      <c r="B120" s="203">
        <v>1158</v>
      </c>
      <c r="C120" s="203">
        <v>946</v>
      </c>
      <c r="D120" s="204">
        <f t="shared" si="1"/>
        <v>122.41014799154335</v>
      </c>
    </row>
    <row r="121" spans="1:4">
      <c r="A121" s="146" t="s">
        <v>116</v>
      </c>
      <c r="B121" s="203">
        <v>1013</v>
      </c>
      <c r="C121" s="203">
        <v>776</v>
      </c>
      <c r="D121" s="204">
        <f t="shared" si="1"/>
        <v>130.54123711340208</v>
      </c>
    </row>
    <row r="122" spans="1:4">
      <c r="A122" s="146" t="s">
        <v>178</v>
      </c>
      <c r="B122" s="203">
        <v>145</v>
      </c>
      <c r="C122" s="203">
        <v>170</v>
      </c>
      <c r="D122" s="204">
        <f t="shared" si="1"/>
        <v>85.294117647058826</v>
      </c>
    </row>
    <row r="123" spans="1:4">
      <c r="A123" s="146" t="s">
        <v>179</v>
      </c>
      <c r="B123" s="203">
        <v>548</v>
      </c>
      <c r="C123" s="203">
        <v>0</v>
      </c>
      <c r="D123" s="204"/>
    </row>
    <row r="124" spans="1:4">
      <c r="A124" s="146" t="s">
        <v>115</v>
      </c>
      <c r="B124" s="203">
        <v>236</v>
      </c>
      <c r="C124" s="203">
        <v>0</v>
      </c>
      <c r="D124" s="204"/>
    </row>
    <row r="125" spans="1:4">
      <c r="A125" s="146" t="s">
        <v>116</v>
      </c>
      <c r="B125" s="203">
        <v>312</v>
      </c>
      <c r="C125" s="203">
        <v>0</v>
      </c>
      <c r="D125" s="204"/>
    </row>
    <row r="126" spans="1:4">
      <c r="A126" s="146" t="s">
        <v>180</v>
      </c>
      <c r="B126" s="203">
        <v>13019</v>
      </c>
      <c r="C126" s="203">
        <v>17455</v>
      </c>
      <c r="D126" s="204">
        <f t="shared" si="1"/>
        <v>74.586078487539382</v>
      </c>
    </row>
    <row r="127" spans="1:4">
      <c r="A127" s="146" t="s">
        <v>115</v>
      </c>
      <c r="B127" s="203">
        <v>5461</v>
      </c>
      <c r="C127" s="203">
        <v>9415</v>
      </c>
      <c r="D127" s="204">
        <f t="shared" si="1"/>
        <v>58.003186404673393</v>
      </c>
    </row>
    <row r="128" spans="1:4">
      <c r="A128" s="146" t="s">
        <v>116</v>
      </c>
      <c r="B128" s="203">
        <v>646</v>
      </c>
      <c r="C128" s="203">
        <v>1893</v>
      </c>
      <c r="D128" s="204">
        <f t="shared" si="1"/>
        <v>34.125726360274697</v>
      </c>
    </row>
    <row r="129" spans="1:4">
      <c r="A129" s="146" t="s">
        <v>181</v>
      </c>
      <c r="B129" s="203">
        <v>990</v>
      </c>
      <c r="C129" s="203">
        <v>182</v>
      </c>
      <c r="D129" s="204">
        <f t="shared" si="1"/>
        <v>543.95604395604403</v>
      </c>
    </row>
    <row r="130" spans="1:4">
      <c r="A130" s="146" t="s">
        <v>182</v>
      </c>
      <c r="B130" s="203">
        <v>917</v>
      </c>
      <c r="C130" s="203">
        <v>820</v>
      </c>
      <c r="D130" s="204">
        <f t="shared" si="1"/>
        <v>111.82926829268294</v>
      </c>
    </row>
    <row r="131" spans="1:4">
      <c r="A131" s="146" t="s">
        <v>140</v>
      </c>
      <c r="B131" s="203">
        <v>16</v>
      </c>
      <c r="C131" s="203">
        <v>0</v>
      </c>
      <c r="D131" s="204"/>
    </row>
    <row r="132" spans="1:4">
      <c r="A132" s="146" t="s">
        <v>183</v>
      </c>
      <c r="B132" s="203">
        <v>843</v>
      </c>
      <c r="C132" s="203">
        <v>70</v>
      </c>
      <c r="D132" s="204">
        <f t="shared" si="1"/>
        <v>1204.2857142857142</v>
      </c>
    </row>
    <row r="133" spans="1:4">
      <c r="A133" s="146" t="s">
        <v>184</v>
      </c>
      <c r="B133" s="203">
        <v>68</v>
      </c>
      <c r="C133" s="203">
        <v>5</v>
      </c>
      <c r="D133" s="204">
        <f t="shared" si="1"/>
        <v>1360</v>
      </c>
    </row>
    <row r="134" spans="1:4">
      <c r="A134" s="146" t="s">
        <v>185</v>
      </c>
      <c r="B134" s="203">
        <v>586</v>
      </c>
      <c r="C134" s="203">
        <v>0</v>
      </c>
      <c r="D134" s="204"/>
    </row>
    <row r="135" spans="1:4">
      <c r="A135" s="146" t="s">
        <v>186</v>
      </c>
      <c r="B135" s="203">
        <v>152</v>
      </c>
      <c r="C135" s="203">
        <v>0</v>
      </c>
      <c r="D135" s="204"/>
    </row>
    <row r="136" spans="1:4">
      <c r="A136" s="146" t="s">
        <v>120</v>
      </c>
      <c r="B136" s="203">
        <v>2907</v>
      </c>
      <c r="C136" s="203">
        <v>2804</v>
      </c>
      <c r="D136" s="204">
        <f t="shared" ref="D136:D197" si="2">B136/C136*100</f>
        <v>103.67332382310985</v>
      </c>
    </row>
    <row r="137" spans="1:4">
      <c r="A137" s="146" t="s">
        <v>187</v>
      </c>
      <c r="B137" s="203">
        <v>433</v>
      </c>
      <c r="C137" s="203">
        <v>2266</v>
      </c>
      <c r="D137" s="204">
        <f t="shared" si="2"/>
        <v>19.10856134157105</v>
      </c>
    </row>
    <row r="138" spans="1:4">
      <c r="A138" s="146" t="s">
        <v>188</v>
      </c>
      <c r="B138" s="203">
        <v>5544</v>
      </c>
      <c r="C138" s="203">
        <v>6924</v>
      </c>
      <c r="D138" s="204">
        <f t="shared" si="2"/>
        <v>80.069324090121313</v>
      </c>
    </row>
    <row r="139" spans="1:4">
      <c r="A139" s="146" t="s">
        <v>189</v>
      </c>
      <c r="B139" s="203">
        <v>5544</v>
      </c>
      <c r="C139" s="203">
        <v>6924</v>
      </c>
      <c r="D139" s="204">
        <f t="shared" si="2"/>
        <v>80.069324090121313</v>
      </c>
    </row>
    <row r="140" spans="1:4">
      <c r="A140" s="146" t="s">
        <v>190</v>
      </c>
      <c r="B140" s="203">
        <v>2626</v>
      </c>
      <c r="C140" s="203">
        <v>2199</v>
      </c>
      <c r="D140" s="204">
        <f t="shared" si="2"/>
        <v>119.41791723510687</v>
      </c>
    </row>
    <row r="141" spans="1:4">
      <c r="A141" s="146" t="s">
        <v>191</v>
      </c>
      <c r="B141" s="203">
        <v>2626</v>
      </c>
      <c r="C141" s="203">
        <v>2199</v>
      </c>
      <c r="D141" s="204">
        <f t="shared" si="2"/>
        <v>119.41791723510687</v>
      </c>
    </row>
    <row r="142" spans="1:4">
      <c r="A142" s="146" t="s">
        <v>192</v>
      </c>
      <c r="B142" s="203">
        <v>40</v>
      </c>
      <c r="C142" s="203">
        <v>290</v>
      </c>
      <c r="D142" s="204">
        <f t="shared" si="2"/>
        <v>13.793103448275861</v>
      </c>
    </row>
    <row r="143" spans="1:4">
      <c r="A143" s="146" t="s">
        <v>193</v>
      </c>
      <c r="B143" s="203">
        <v>918</v>
      </c>
      <c r="C143" s="203">
        <v>886</v>
      </c>
      <c r="D143" s="204">
        <f t="shared" si="2"/>
        <v>103.61173814898419</v>
      </c>
    </row>
    <row r="144" spans="1:4">
      <c r="A144" s="146" t="s">
        <v>194</v>
      </c>
      <c r="B144" s="203">
        <v>30</v>
      </c>
      <c r="C144" s="203">
        <v>30</v>
      </c>
      <c r="D144" s="204">
        <f t="shared" si="2"/>
        <v>100</v>
      </c>
    </row>
    <row r="145" spans="1:4">
      <c r="A145" s="146" t="s">
        <v>195</v>
      </c>
      <c r="B145" s="203">
        <v>0</v>
      </c>
      <c r="C145" s="203">
        <v>3</v>
      </c>
      <c r="D145" s="204">
        <f t="shared" si="2"/>
        <v>0</v>
      </c>
    </row>
    <row r="146" spans="1:4">
      <c r="A146" s="146" t="s">
        <v>196</v>
      </c>
      <c r="B146" s="203">
        <v>450</v>
      </c>
      <c r="C146" s="203">
        <v>502</v>
      </c>
      <c r="D146" s="204">
        <f t="shared" si="2"/>
        <v>89.641434262948209</v>
      </c>
    </row>
    <row r="147" spans="1:4">
      <c r="A147" s="146" t="s">
        <v>197</v>
      </c>
      <c r="B147" s="203">
        <v>688</v>
      </c>
      <c r="C147" s="203">
        <v>438</v>
      </c>
      <c r="D147" s="204">
        <f t="shared" si="2"/>
        <v>157.07762557077623</v>
      </c>
    </row>
    <row r="148" spans="1:4">
      <c r="A148" s="146" t="s">
        <v>198</v>
      </c>
      <c r="B148" s="203">
        <v>0</v>
      </c>
      <c r="C148" s="203">
        <v>50</v>
      </c>
      <c r="D148" s="204">
        <f t="shared" si="2"/>
        <v>0</v>
      </c>
    </row>
    <row r="149" spans="1:4">
      <c r="A149" s="146" t="s">
        <v>199</v>
      </c>
      <c r="B149" s="203">
        <v>500</v>
      </c>
      <c r="C149" s="203">
        <v>0</v>
      </c>
      <c r="D149" s="204"/>
    </row>
    <row r="150" spans="1:4">
      <c r="A150" s="146" t="s">
        <v>200</v>
      </c>
      <c r="B150" s="203">
        <v>116280</v>
      </c>
      <c r="C150" s="203">
        <v>116707</v>
      </c>
      <c r="D150" s="204">
        <f t="shared" si="2"/>
        <v>99.634126487699973</v>
      </c>
    </row>
    <row r="151" spans="1:4">
      <c r="A151" s="146" t="s">
        <v>201</v>
      </c>
      <c r="B151" s="203">
        <v>3167</v>
      </c>
      <c r="C151" s="203">
        <v>4710</v>
      </c>
      <c r="D151" s="204">
        <f t="shared" si="2"/>
        <v>67.239915074309977</v>
      </c>
    </row>
    <row r="152" spans="1:4">
      <c r="A152" s="146" t="s">
        <v>202</v>
      </c>
      <c r="B152" s="203">
        <v>2367</v>
      </c>
      <c r="C152" s="203">
        <v>1316</v>
      </c>
      <c r="D152" s="204">
        <f t="shared" si="2"/>
        <v>179.86322188449847</v>
      </c>
    </row>
    <row r="153" spans="1:4">
      <c r="A153" s="146" t="s">
        <v>203</v>
      </c>
      <c r="B153" s="203">
        <v>800</v>
      </c>
      <c r="C153" s="203">
        <v>3394</v>
      </c>
      <c r="D153" s="204">
        <f t="shared" si="2"/>
        <v>23.571007660577489</v>
      </c>
    </row>
    <row r="154" spans="1:4">
      <c r="A154" s="146" t="s">
        <v>204</v>
      </c>
      <c r="B154" s="203">
        <v>107189</v>
      </c>
      <c r="C154" s="203">
        <v>106302</v>
      </c>
      <c r="D154" s="204">
        <f t="shared" si="2"/>
        <v>100.83441515681737</v>
      </c>
    </row>
    <row r="155" spans="1:4">
      <c r="A155" s="146" t="s">
        <v>115</v>
      </c>
      <c r="B155" s="203">
        <v>66901</v>
      </c>
      <c r="C155" s="203">
        <v>63544</v>
      </c>
      <c r="D155" s="204">
        <f t="shared" si="2"/>
        <v>105.28295354400102</v>
      </c>
    </row>
    <row r="156" spans="1:4">
      <c r="A156" s="146" t="s">
        <v>116</v>
      </c>
      <c r="B156" s="203">
        <v>31581</v>
      </c>
      <c r="C156" s="203">
        <v>29202</v>
      </c>
      <c r="D156" s="204">
        <f t="shared" si="2"/>
        <v>108.14670228066572</v>
      </c>
    </row>
    <row r="157" spans="1:4">
      <c r="A157" s="146" t="s">
        <v>140</v>
      </c>
      <c r="B157" s="203">
        <v>1000</v>
      </c>
      <c r="C157" s="203">
        <v>0</v>
      </c>
      <c r="D157" s="204"/>
    </row>
    <row r="158" spans="1:4">
      <c r="A158" s="146" t="s">
        <v>205</v>
      </c>
      <c r="B158" s="203">
        <v>1038</v>
      </c>
      <c r="C158" s="203">
        <v>0</v>
      </c>
      <c r="D158" s="204"/>
    </row>
    <row r="159" spans="1:4">
      <c r="A159" s="146" t="s">
        <v>206</v>
      </c>
      <c r="B159" s="203">
        <v>0</v>
      </c>
      <c r="C159" s="203">
        <v>7168</v>
      </c>
      <c r="D159" s="204">
        <f t="shared" si="2"/>
        <v>0</v>
      </c>
    </row>
    <row r="160" spans="1:4">
      <c r="A160" s="146" t="s">
        <v>120</v>
      </c>
      <c r="B160" s="203">
        <v>3015</v>
      </c>
      <c r="C160" s="203">
        <v>3109</v>
      </c>
      <c r="D160" s="204">
        <f t="shared" si="2"/>
        <v>96.97651978128016</v>
      </c>
    </row>
    <row r="161" spans="1:4">
      <c r="A161" s="146" t="s">
        <v>207</v>
      </c>
      <c r="B161" s="203">
        <v>3654</v>
      </c>
      <c r="C161" s="203">
        <v>3279</v>
      </c>
      <c r="D161" s="204">
        <f t="shared" si="2"/>
        <v>111.43641354071363</v>
      </c>
    </row>
    <row r="162" spans="1:4">
      <c r="A162" s="146" t="s">
        <v>208</v>
      </c>
      <c r="B162" s="203">
        <v>628</v>
      </c>
      <c r="C162" s="203">
        <v>625</v>
      </c>
      <c r="D162" s="204">
        <f t="shared" si="2"/>
        <v>100.47999999999999</v>
      </c>
    </row>
    <row r="163" spans="1:4">
      <c r="A163" s="146" t="s">
        <v>116</v>
      </c>
      <c r="B163" s="203">
        <v>600</v>
      </c>
      <c r="C163" s="203">
        <v>600</v>
      </c>
      <c r="D163" s="204">
        <f t="shared" si="2"/>
        <v>100</v>
      </c>
    </row>
    <row r="164" spans="1:4">
      <c r="A164" s="146" t="s">
        <v>209</v>
      </c>
      <c r="B164" s="203">
        <v>28</v>
      </c>
      <c r="C164" s="203">
        <v>25</v>
      </c>
      <c r="D164" s="204">
        <f t="shared" si="2"/>
        <v>112.00000000000001</v>
      </c>
    </row>
    <row r="165" spans="1:4">
      <c r="A165" s="146" t="s">
        <v>210</v>
      </c>
      <c r="B165" s="203">
        <v>230</v>
      </c>
      <c r="C165" s="203">
        <v>90</v>
      </c>
      <c r="D165" s="204">
        <f t="shared" si="2"/>
        <v>255.55555555555554</v>
      </c>
    </row>
    <row r="166" spans="1:4">
      <c r="A166" s="146" t="s">
        <v>116</v>
      </c>
      <c r="B166" s="203">
        <v>90</v>
      </c>
      <c r="C166" s="203">
        <v>90</v>
      </c>
      <c r="D166" s="204">
        <f t="shared" si="2"/>
        <v>100</v>
      </c>
    </row>
    <row r="167" spans="1:4">
      <c r="A167" s="146" t="s">
        <v>211</v>
      </c>
      <c r="B167" s="203">
        <v>140</v>
      </c>
      <c r="C167" s="203">
        <v>0</v>
      </c>
      <c r="D167" s="204"/>
    </row>
    <row r="168" spans="1:4">
      <c r="A168" s="146" t="s">
        <v>212</v>
      </c>
      <c r="B168" s="203">
        <v>406</v>
      </c>
      <c r="C168" s="203">
        <v>60</v>
      </c>
      <c r="D168" s="204">
        <f t="shared" si="2"/>
        <v>676.66666666666663</v>
      </c>
    </row>
    <row r="169" spans="1:4">
      <c r="A169" s="146" t="s">
        <v>116</v>
      </c>
      <c r="B169" s="203">
        <v>60</v>
      </c>
      <c r="C169" s="203">
        <v>60</v>
      </c>
      <c r="D169" s="204">
        <f t="shared" si="2"/>
        <v>100</v>
      </c>
    </row>
    <row r="170" spans="1:4">
      <c r="A170" s="146" t="s">
        <v>213</v>
      </c>
      <c r="B170" s="203">
        <v>346</v>
      </c>
      <c r="C170" s="203">
        <v>0</v>
      </c>
      <c r="D170" s="204"/>
    </row>
    <row r="171" spans="1:4">
      <c r="A171" s="146" t="s">
        <v>214</v>
      </c>
      <c r="B171" s="203">
        <v>2554</v>
      </c>
      <c r="C171" s="203">
        <v>2195</v>
      </c>
      <c r="D171" s="204">
        <f t="shared" si="2"/>
        <v>116.35535307517084</v>
      </c>
    </row>
    <row r="172" spans="1:4">
      <c r="A172" s="146" t="s">
        <v>115</v>
      </c>
      <c r="B172" s="203">
        <v>1186</v>
      </c>
      <c r="C172" s="203">
        <v>1100</v>
      </c>
      <c r="D172" s="204">
        <f t="shared" si="2"/>
        <v>107.81818181818181</v>
      </c>
    </row>
    <row r="173" spans="1:4">
      <c r="A173" s="146" t="s">
        <v>116</v>
      </c>
      <c r="B173" s="203">
        <v>757</v>
      </c>
      <c r="C173" s="203">
        <v>557</v>
      </c>
      <c r="D173" s="204">
        <f t="shared" si="2"/>
        <v>135.90664272890484</v>
      </c>
    </row>
    <row r="174" spans="1:4">
      <c r="A174" s="146" t="s">
        <v>215</v>
      </c>
      <c r="B174" s="203">
        <v>82</v>
      </c>
      <c r="C174" s="203">
        <v>40</v>
      </c>
      <c r="D174" s="204">
        <f t="shared" si="2"/>
        <v>204.99999999999997</v>
      </c>
    </row>
    <row r="175" spans="1:4">
      <c r="A175" s="146" t="s">
        <v>216</v>
      </c>
      <c r="B175" s="203">
        <v>29</v>
      </c>
      <c r="C175" s="203">
        <v>25</v>
      </c>
      <c r="D175" s="204">
        <f t="shared" si="2"/>
        <v>115.99999999999999</v>
      </c>
    </row>
    <row r="176" spans="1:4">
      <c r="A176" s="146" t="s">
        <v>217</v>
      </c>
      <c r="B176" s="203">
        <v>99</v>
      </c>
      <c r="C176" s="203">
        <v>61</v>
      </c>
      <c r="D176" s="204">
        <f t="shared" si="2"/>
        <v>162.29508196721312</v>
      </c>
    </row>
    <row r="177" spans="1:4">
      <c r="A177" s="146" t="s">
        <v>218</v>
      </c>
      <c r="B177" s="203">
        <v>37</v>
      </c>
      <c r="C177" s="203">
        <v>30</v>
      </c>
      <c r="D177" s="204">
        <f t="shared" si="2"/>
        <v>123.33333333333334</v>
      </c>
    </row>
    <row r="178" spans="1:4">
      <c r="A178" s="146" t="s">
        <v>120</v>
      </c>
      <c r="B178" s="203">
        <v>364</v>
      </c>
      <c r="C178" s="203">
        <v>242</v>
      </c>
      <c r="D178" s="204">
        <f t="shared" si="2"/>
        <v>150.41322314049589</v>
      </c>
    </row>
    <row r="179" spans="1:4">
      <c r="A179" s="146" t="s">
        <v>219</v>
      </c>
      <c r="B179" s="203">
        <v>0</v>
      </c>
      <c r="C179" s="203">
        <v>140</v>
      </c>
      <c r="D179" s="204">
        <f t="shared" si="2"/>
        <v>0</v>
      </c>
    </row>
    <row r="180" spans="1:4">
      <c r="A180" s="146" t="s">
        <v>220</v>
      </c>
      <c r="B180" s="203">
        <v>33</v>
      </c>
      <c r="C180" s="203">
        <v>152</v>
      </c>
      <c r="D180" s="204">
        <f t="shared" si="2"/>
        <v>21.710526315789476</v>
      </c>
    </row>
    <row r="181" spans="1:4">
      <c r="A181" s="146" t="s">
        <v>115</v>
      </c>
      <c r="B181" s="203">
        <v>0</v>
      </c>
      <c r="C181" s="203">
        <v>137</v>
      </c>
      <c r="D181" s="204">
        <f t="shared" si="2"/>
        <v>0</v>
      </c>
    </row>
    <row r="182" spans="1:4">
      <c r="A182" s="146" t="s">
        <v>116</v>
      </c>
      <c r="B182" s="203">
        <v>33</v>
      </c>
      <c r="C182" s="203">
        <v>15</v>
      </c>
      <c r="D182" s="204">
        <f t="shared" si="2"/>
        <v>220.00000000000003</v>
      </c>
    </row>
    <row r="183" spans="1:4">
      <c r="A183" s="146" t="s">
        <v>221</v>
      </c>
      <c r="B183" s="203">
        <v>0</v>
      </c>
      <c r="C183" s="203">
        <v>160</v>
      </c>
      <c r="D183" s="204">
        <f t="shared" si="2"/>
        <v>0</v>
      </c>
    </row>
    <row r="184" spans="1:4">
      <c r="A184" s="146" t="s">
        <v>116</v>
      </c>
      <c r="B184" s="203">
        <v>0</v>
      </c>
      <c r="C184" s="203">
        <v>57</v>
      </c>
      <c r="D184" s="204">
        <f t="shared" si="2"/>
        <v>0</v>
      </c>
    </row>
    <row r="185" spans="1:4">
      <c r="A185" s="146" t="s">
        <v>222</v>
      </c>
      <c r="B185" s="203">
        <v>0</v>
      </c>
      <c r="C185" s="203">
        <v>103</v>
      </c>
      <c r="D185" s="204">
        <f t="shared" si="2"/>
        <v>0</v>
      </c>
    </row>
    <row r="186" spans="1:4">
      <c r="A186" s="146" t="s">
        <v>223</v>
      </c>
      <c r="B186" s="203">
        <v>2073</v>
      </c>
      <c r="C186" s="203">
        <v>2413</v>
      </c>
      <c r="D186" s="204">
        <f t="shared" si="2"/>
        <v>85.909656029838374</v>
      </c>
    </row>
    <row r="187" spans="1:4">
      <c r="A187" s="146" t="s">
        <v>224</v>
      </c>
      <c r="B187" s="203">
        <v>2073</v>
      </c>
      <c r="C187" s="203">
        <v>2413</v>
      </c>
      <c r="D187" s="204">
        <f t="shared" si="2"/>
        <v>85.909656029838374</v>
      </c>
    </row>
    <row r="188" spans="1:4">
      <c r="A188" s="146" t="s">
        <v>225</v>
      </c>
      <c r="B188" s="203">
        <v>190941</v>
      </c>
      <c r="C188" s="203">
        <v>171842</v>
      </c>
      <c r="D188" s="204">
        <f t="shared" si="2"/>
        <v>111.11427939618952</v>
      </c>
    </row>
    <row r="189" spans="1:4">
      <c r="A189" s="146" t="s">
        <v>226</v>
      </c>
      <c r="B189" s="203">
        <v>3739</v>
      </c>
      <c r="C189" s="203">
        <v>3080</v>
      </c>
      <c r="D189" s="204">
        <f t="shared" si="2"/>
        <v>121.3961038961039</v>
      </c>
    </row>
    <row r="190" spans="1:4">
      <c r="A190" s="146" t="s">
        <v>115</v>
      </c>
      <c r="B190" s="203">
        <v>1526</v>
      </c>
      <c r="C190" s="203">
        <v>1262</v>
      </c>
      <c r="D190" s="204">
        <f t="shared" si="2"/>
        <v>120.91917591125198</v>
      </c>
    </row>
    <row r="191" spans="1:4">
      <c r="A191" s="146" t="s">
        <v>227</v>
      </c>
      <c r="B191" s="203">
        <v>2213</v>
      </c>
      <c r="C191" s="203">
        <v>1818</v>
      </c>
      <c r="D191" s="204">
        <f t="shared" si="2"/>
        <v>121.72717271727174</v>
      </c>
    </row>
    <row r="192" spans="1:4">
      <c r="A192" s="146" t="s">
        <v>228</v>
      </c>
      <c r="B192" s="203">
        <v>129984</v>
      </c>
      <c r="C192" s="203">
        <v>109954</v>
      </c>
      <c r="D192" s="204">
        <f t="shared" si="2"/>
        <v>118.21670880550047</v>
      </c>
    </row>
    <row r="193" spans="1:4">
      <c r="A193" s="146" t="s">
        <v>229</v>
      </c>
      <c r="B193" s="203">
        <v>14188</v>
      </c>
      <c r="C193" s="203">
        <v>11252</v>
      </c>
      <c r="D193" s="204">
        <f t="shared" si="2"/>
        <v>126.09313899751156</v>
      </c>
    </row>
    <row r="194" spans="1:4">
      <c r="A194" s="146" t="s">
        <v>230</v>
      </c>
      <c r="B194" s="203">
        <v>31954</v>
      </c>
      <c r="C194" s="203">
        <v>29168</v>
      </c>
      <c r="D194" s="204">
        <f t="shared" si="2"/>
        <v>109.55156335710367</v>
      </c>
    </row>
    <row r="195" spans="1:4">
      <c r="A195" s="146" t="s">
        <v>231</v>
      </c>
      <c r="B195" s="203">
        <v>11072</v>
      </c>
      <c r="C195" s="203">
        <v>10989</v>
      </c>
      <c r="D195" s="204">
        <f t="shared" si="2"/>
        <v>100.75530075530075</v>
      </c>
    </row>
    <row r="196" spans="1:4">
      <c r="A196" s="146" t="s">
        <v>232</v>
      </c>
      <c r="B196" s="203">
        <v>25865</v>
      </c>
      <c r="C196" s="203">
        <v>24835</v>
      </c>
      <c r="D196" s="204">
        <f t="shared" si="2"/>
        <v>104.14737265955306</v>
      </c>
    </row>
    <row r="197" spans="1:4">
      <c r="A197" s="146" t="s">
        <v>233</v>
      </c>
      <c r="B197" s="203">
        <v>36592</v>
      </c>
      <c r="C197" s="203">
        <v>23692</v>
      </c>
      <c r="D197" s="204">
        <f t="shared" si="2"/>
        <v>154.44875907479317</v>
      </c>
    </row>
    <row r="198" spans="1:4">
      <c r="A198" s="146" t="s">
        <v>234</v>
      </c>
      <c r="B198" s="203">
        <v>10313</v>
      </c>
      <c r="C198" s="203">
        <v>10018</v>
      </c>
      <c r="D198" s="204">
        <f t="shared" ref="D198:D261" si="3">B198/C198*100</f>
        <v>102.94469954082652</v>
      </c>
    </row>
    <row r="199" spans="1:4">
      <c r="A199" s="146" t="s">
        <v>235</v>
      </c>
      <c r="B199" s="203">
        <v>39710</v>
      </c>
      <c r="C199" s="203">
        <v>41900</v>
      </c>
      <c r="D199" s="204">
        <f t="shared" si="3"/>
        <v>94.773269689737475</v>
      </c>
    </row>
    <row r="200" spans="1:4">
      <c r="A200" s="146" t="s">
        <v>236</v>
      </c>
      <c r="B200" s="203">
        <v>6181</v>
      </c>
      <c r="C200" s="203">
        <v>7073</v>
      </c>
      <c r="D200" s="204">
        <f t="shared" si="3"/>
        <v>87.388661105612897</v>
      </c>
    </row>
    <row r="201" spans="1:4">
      <c r="A201" s="146" t="s">
        <v>237</v>
      </c>
      <c r="B201" s="203">
        <v>2082</v>
      </c>
      <c r="C201" s="203">
        <v>2336</v>
      </c>
      <c r="D201" s="204">
        <f t="shared" si="3"/>
        <v>89.126712328767127</v>
      </c>
    </row>
    <row r="202" spans="1:4">
      <c r="A202" s="146" t="s">
        <v>238</v>
      </c>
      <c r="B202" s="203">
        <v>27519</v>
      </c>
      <c r="C202" s="203">
        <v>20735</v>
      </c>
      <c r="D202" s="204">
        <f t="shared" si="3"/>
        <v>132.71762720038583</v>
      </c>
    </row>
    <row r="203" spans="1:4">
      <c r="A203" s="146" t="s">
        <v>239</v>
      </c>
      <c r="B203" s="203">
        <v>3928</v>
      </c>
      <c r="C203" s="203">
        <v>11756</v>
      </c>
      <c r="D203" s="204">
        <f t="shared" si="3"/>
        <v>33.412725416808435</v>
      </c>
    </row>
    <row r="204" spans="1:4">
      <c r="A204" s="146" t="s">
        <v>240</v>
      </c>
      <c r="B204" s="203">
        <v>490</v>
      </c>
      <c r="C204" s="203">
        <v>394</v>
      </c>
      <c r="D204" s="204">
        <f t="shared" si="3"/>
        <v>124.36548223350255</v>
      </c>
    </row>
    <row r="205" spans="1:4">
      <c r="A205" s="146" t="s">
        <v>241</v>
      </c>
      <c r="B205" s="203">
        <v>490</v>
      </c>
      <c r="C205" s="203">
        <v>394</v>
      </c>
      <c r="D205" s="204">
        <f t="shared" si="3"/>
        <v>124.36548223350255</v>
      </c>
    </row>
    <row r="206" spans="1:4">
      <c r="A206" s="146" t="s">
        <v>242</v>
      </c>
      <c r="B206" s="203">
        <v>2096</v>
      </c>
      <c r="C206" s="203">
        <v>1766</v>
      </c>
      <c r="D206" s="204">
        <f t="shared" si="3"/>
        <v>118.68629671574178</v>
      </c>
    </row>
    <row r="207" spans="1:4">
      <c r="A207" s="146" t="s">
        <v>243</v>
      </c>
      <c r="B207" s="203">
        <v>1844</v>
      </c>
      <c r="C207" s="203">
        <v>1662</v>
      </c>
      <c r="D207" s="204">
        <f t="shared" si="3"/>
        <v>110.95066185318893</v>
      </c>
    </row>
    <row r="208" spans="1:4">
      <c r="A208" s="146" t="s">
        <v>244</v>
      </c>
      <c r="B208" s="203">
        <v>252</v>
      </c>
      <c r="C208" s="203">
        <v>104</v>
      </c>
      <c r="D208" s="204">
        <f t="shared" si="3"/>
        <v>242.30769230769229</v>
      </c>
    </row>
    <row r="209" spans="1:4">
      <c r="A209" s="146" t="s">
        <v>245</v>
      </c>
      <c r="B209" s="203">
        <v>2795</v>
      </c>
      <c r="C209" s="203">
        <v>2754</v>
      </c>
      <c r="D209" s="204">
        <f t="shared" si="3"/>
        <v>101.48874364560638</v>
      </c>
    </row>
    <row r="210" spans="1:4">
      <c r="A210" s="146" t="s">
        <v>246</v>
      </c>
      <c r="B210" s="203">
        <v>400</v>
      </c>
      <c r="C210" s="203">
        <v>387</v>
      </c>
      <c r="D210" s="204">
        <f t="shared" si="3"/>
        <v>103.35917312661498</v>
      </c>
    </row>
    <row r="211" spans="1:4">
      <c r="A211" s="146" t="s">
        <v>247</v>
      </c>
      <c r="B211" s="203">
        <v>2395</v>
      </c>
      <c r="C211" s="203">
        <v>2367</v>
      </c>
      <c r="D211" s="204">
        <f t="shared" si="3"/>
        <v>101.18293198141106</v>
      </c>
    </row>
    <row r="212" spans="1:4">
      <c r="A212" s="146" t="s">
        <v>248</v>
      </c>
      <c r="B212" s="203">
        <v>11925</v>
      </c>
      <c r="C212" s="203">
        <v>11735</v>
      </c>
      <c r="D212" s="204">
        <f t="shared" si="3"/>
        <v>101.61908819769918</v>
      </c>
    </row>
    <row r="213" spans="1:4">
      <c r="A213" s="146" t="s">
        <v>249</v>
      </c>
      <c r="B213" s="203">
        <v>1930</v>
      </c>
      <c r="C213" s="203">
        <v>2300</v>
      </c>
      <c r="D213" s="204">
        <f t="shared" si="3"/>
        <v>83.913043478260875</v>
      </c>
    </row>
    <row r="214" spans="1:4">
      <c r="A214" s="146" t="s">
        <v>250</v>
      </c>
      <c r="B214" s="203">
        <v>720</v>
      </c>
      <c r="C214" s="203">
        <v>860</v>
      </c>
      <c r="D214" s="204">
        <f t="shared" si="3"/>
        <v>83.720930232558146</v>
      </c>
    </row>
    <row r="215" spans="1:4">
      <c r="A215" s="146" t="s">
        <v>251</v>
      </c>
      <c r="B215" s="203">
        <v>2350</v>
      </c>
      <c r="C215" s="203">
        <v>800</v>
      </c>
      <c r="D215" s="204">
        <f t="shared" si="3"/>
        <v>293.75</v>
      </c>
    </row>
    <row r="216" spans="1:4">
      <c r="A216" s="146" t="s">
        <v>252</v>
      </c>
      <c r="B216" s="203">
        <v>375</v>
      </c>
      <c r="C216" s="203">
        <v>0</v>
      </c>
      <c r="D216" s="204"/>
    </row>
    <row r="217" spans="1:4">
      <c r="A217" s="146" t="s">
        <v>253</v>
      </c>
      <c r="B217" s="203">
        <v>500</v>
      </c>
      <c r="C217" s="203">
        <v>200</v>
      </c>
      <c r="D217" s="204">
        <f t="shared" si="3"/>
        <v>250</v>
      </c>
    </row>
    <row r="218" spans="1:4">
      <c r="A218" s="146" t="s">
        <v>254</v>
      </c>
      <c r="B218" s="203">
        <v>6050</v>
      </c>
      <c r="C218" s="203">
        <v>7575</v>
      </c>
      <c r="D218" s="204">
        <f t="shared" si="3"/>
        <v>79.867986798679866</v>
      </c>
    </row>
    <row r="219" spans="1:4">
      <c r="A219" s="146" t="s">
        <v>255</v>
      </c>
      <c r="B219" s="203">
        <v>202</v>
      </c>
      <c r="C219" s="203">
        <v>259</v>
      </c>
      <c r="D219" s="204">
        <f t="shared" si="3"/>
        <v>77.992277992277991</v>
      </c>
    </row>
    <row r="220" spans="1:4">
      <c r="A220" s="146" t="s">
        <v>256</v>
      </c>
      <c r="B220" s="203">
        <v>202</v>
      </c>
      <c r="C220" s="203">
        <v>259</v>
      </c>
      <c r="D220" s="204">
        <f t="shared" si="3"/>
        <v>77.992277992277991</v>
      </c>
    </row>
    <row r="221" spans="1:4">
      <c r="A221" s="146" t="s">
        <v>257</v>
      </c>
      <c r="B221" s="203">
        <v>36137</v>
      </c>
      <c r="C221" s="203">
        <v>33955</v>
      </c>
      <c r="D221" s="204">
        <f t="shared" si="3"/>
        <v>106.42615226034458</v>
      </c>
    </row>
    <row r="222" spans="1:4">
      <c r="A222" s="146" t="s">
        <v>258</v>
      </c>
      <c r="B222" s="203">
        <v>3006</v>
      </c>
      <c r="C222" s="203">
        <v>2482</v>
      </c>
      <c r="D222" s="204">
        <f t="shared" si="3"/>
        <v>121.11200644641417</v>
      </c>
    </row>
    <row r="223" spans="1:4">
      <c r="A223" s="146" t="s">
        <v>115</v>
      </c>
      <c r="B223" s="203">
        <v>816</v>
      </c>
      <c r="C223" s="203">
        <v>760</v>
      </c>
      <c r="D223" s="204">
        <f t="shared" si="3"/>
        <v>107.36842105263158</v>
      </c>
    </row>
    <row r="224" spans="1:4">
      <c r="A224" s="146" t="s">
        <v>116</v>
      </c>
      <c r="B224" s="203">
        <v>365</v>
      </c>
      <c r="C224" s="203">
        <v>400</v>
      </c>
      <c r="D224" s="204">
        <f t="shared" si="3"/>
        <v>91.25</v>
      </c>
    </row>
    <row r="225" spans="1:4">
      <c r="A225" s="146" t="s">
        <v>259</v>
      </c>
      <c r="B225" s="203">
        <v>1825</v>
      </c>
      <c r="C225" s="203">
        <v>1322</v>
      </c>
      <c r="D225" s="204">
        <f t="shared" si="3"/>
        <v>138.04841149773071</v>
      </c>
    </row>
    <row r="226" spans="1:4">
      <c r="A226" s="146" t="s">
        <v>260</v>
      </c>
      <c r="B226" s="203">
        <v>2036</v>
      </c>
      <c r="C226" s="203">
        <v>2034</v>
      </c>
      <c r="D226" s="204">
        <f t="shared" si="3"/>
        <v>100.09832841691248</v>
      </c>
    </row>
    <row r="227" spans="1:4">
      <c r="A227" s="146" t="s">
        <v>261</v>
      </c>
      <c r="B227" s="203">
        <v>2036</v>
      </c>
      <c r="C227" s="203">
        <v>2034</v>
      </c>
      <c r="D227" s="204">
        <f t="shared" si="3"/>
        <v>100.09832841691248</v>
      </c>
    </row>
    <row r="228" spans="1:4">
      <c r="A228" s="147" t="s">
        <v>262</v>
      </c>
      <c r="B228" s="203">
        <v>20585</v>
      </c>
      <c r="C228" s="203">
        <v>18630</v>
      </c>
      <c r="D228" s="204">
        <f t="shared" si="3"/>
        <v>110.49382716049382</v>
      </c>
    </row>
    <row r="229" spans="1:4">
      <c r="A229" s="146" t="s">
        <v>263</v>
      </c>
      <c r="B229" s="203">
        <v>20585</v>
      </c>
      <c r="C229" s="203">
        <v>18630</v>
      </c>
      <c r="D229" s="204">
        <f t="shared" si="3"/>
        <v>110.49382716049382</v>
      </c>
    </row>
    <row r="230" spans="1:4">
      <c r="A230" s="146" t="s">
        <v>264</v>
      </c>
      <c r="B230" s="203">
        <v>549</v>
      </c>
      <c r="C230" s="203">
        <v>371</v>
      </c>
      <c r="D230" s="204">
        <f t="shared" si="3"/>
        <v>147.97843665768193</v>
      </c>
    </row>
    <row r="231" spans="1:4">
      <c r="A231" s="146" t="s">
        <v>261</v>
      </c>
      <c r="B231" s="203">
        <v>349</v>
      </c>
      <c r="C231" s="203">
        <v>371</v>
      </c>
      <c r="D231" s="204">
        <f t="shared" si="3"/>
        <v>94.070080862533686</v>
      </c>
    </row>
    <row r="232" spans="1:4">
      <c r="A232" s="146" t="s">
        <v>265</v>
      </c>
      <c r="B232" s="203">
        <v>200</v>
      </c>
      <c r="C232" s="203">
        <v>0</v>
      </c>
      <c r="D232" s="204"/>
    </row>
    <row r="233" spans="1:4">
      <c r="A233" s="146" t="s">
        <v>266</v>
      </c>
      <c r="B233" s="203">
        <v>265</v>
      </c>
      <c r="C233" s="203">
        <v>273</v>
      </c>
      <c r="D233" s="204">
        <f t="shared" si="3"/>
        <v>97.069597069597066</v>
      </c>
    </row>
    <row r="234" spans="1:4">
      <c r="A234" s="147" t="s">
        <v>267</v>
      </c>
      <c r="B234" s="203">
        <v>265</v>
      </c>
      <c r="C234" s="203">
        <v>273</v>
      </c>
      <c r="D234" s="204">
        <f t="shared" si="3"/>
        <v>97.069597069597066</v>
      </c>
    </row>
    <row r="235" spans="1:4">
      <c r="A235" s="147" t="s">
        <v>268</v>
      </c>
      <c r="B235" s="203">
        <v>1431</v>
      </c>
      <c r="C235" s="203">
        <v>1500</v>
      </c>
      <c r="D235" s="204">
        <f t="shared" si="3"/>
        <v>95.399999999999991</v>
      </c>
    </row>
    <row r="236" spans="1:4">
      <c r="A236" s="146" t="s">
        <v>261</v>
      </c>
      <c r="B236" s="203">
        <v>174</v>
      </c>
      <c r="C236" s="203">
        <v>168</v>
      </c>
      <c r="D236" s="204">
        <f t="shared" si="3"/>
        <v>103.57142857142858</v>
      </c>
    </row>
    <row r="237" spans="1:4">
      <c r="A237" s="146" t="s">
        <v>269</v>
      </c>
      <c r="B237" s="203">
        <v>925</v>
      </c>
      <c r="C237" s="203">
        <v>1025</v>
      </c>
      <c r="D237" s="204">
        <f t="shared" si="3"/>
        <v>90.243902439024396</v>
      </c>
    </row>
    <row r="238" spans="1:4">
      <c r="A238" s="146" t="s">
        <v>270</v>
      </c>
      <c r="B238" s="203">
        <v>332</v>
      </c>
      <c r="C238" s="203">
        <v>307</v>
      </c>
      <c r="D238" s="204">
        <f t="shared" si="3"/>
        <v>108.14332247557003</v>
      </c>
    </row>
    <row r="239" spans="1:4">
      <c r="A239" s="146" t="s">
        <v>271</v>
      </c>
      <c r="B239" s="203">
        <v>50</v>
      </c>
      <c r="C239" s="203">
        <v>0</v>
      </c>
      <c r="D239" s="204"/>
    </row>
    <row r="240" spans="1:4">
      <c r="A240" s="146" t="s">
        <v>272</v>
      </c>
      <c r="B240" s="203">
        <v>50</v>
      </c>
      <c r="C240" s="203">
        <v>0</v>
      </c>
      <c r="D240" s="204"/>
    </row>
    <row r="241" spans="1:4">
      <c r="A241" s="146" t="s">
        <v>273</v>
      </c>
      <c r="B241" s="203">
        <v>8215</v>
      </c>
      <c r="C241" s="203">
        <v>8665</v>
      </c>
      <c r="D241" s="204">
        <f t="shared" si="3"/>
        <v>94.806693594922095</v>
      </c>
    </row>
    <row r="242" spans="1:4">
      <c r="A242" s="146" t="s">
        <v>274</v>
      </c>
      <c r="B242" s="203">
        <v>8215</v>
      </c>
      <c r="C242" s="203">
        <v>8665</v>
      </c>
      <c r="D242" s="204">
        <f t="shared" si="3"/>
        <v>94.806693594922095</v>
      </c>
    </row>
    <row r="243" spans="1:4">
      <c r="A243" s="146" t="s">
        <v>275</v>
      </c>
      <c r="B243" s="203">
        <v>36271</v>
      </c>
      <c r="C243" s="203">
        <f>C244+C257+C260+C270+C274+C277</f>
        <v>38528</v>
      </c>
      <c r="D243" s="204">
        <f t="shared" si="3"/>
        <v>94.141922757475086</v>
      </c>
    </row>
    <row r="244" spans="1:4">
      <c r="A244" s="146" t="s">
        <v>276</v>
      </c>
      <c r="B244" s="203">
        <v>17382</v>
      </c>
      <c r="C244" s="203">
        <v>17330</v>
      </c>
      <c r="D244" s="204">
        <f t="shared" si="3"/>
        <v>100.30005770340451</v>
      </c>
    </row>
    <row r="245" spans="1:4">
      <c r="A245" s="146" t="s">
        <v>115</v>
      </c>
      <c r="B245" s="203">
        <v>1209</v>
      </c>
      <c r="C245" s="203">
        <v>1378</v>
      </c>
      <c r="D245" s="204">
        <f t="shared" si="3"/>
        <v>87.735849056603783</v>
      </c>
    </row>
    <row r="246" spans="1:4">
      <c r="A246" s="146" t="s">
        <v>116</v>
      </c>
      <c r="B246" s="203">
        <v>426</v>
      </c>
      <c r="C246" s="203">
        <v>133</v>
      </c>
      <c r="D246" s="204">
        <f t="shared" si="3"/>
        <v>320.30075187969925</v>
      </c>
    </row>
    <row r="247" spans="1:4">
      <c r="A247" s="146" t="s">
        <v>277</v>
      </c>
      <c r="B247" s="203">
        <v>2319</v>
      </c>
      <c r="C247" s="203">
        <v>2608</v>
      </c>
      <c r="D247" s="204">
        <f t="shared" si="3"/>
        <v>88.918711656441715</v>
      </c>
    </row>
    <row r="248" spans="1:4">
      <c r="A248" s="146" t="s">
        <v>278</v>
      </c>
      <c r="B248" s="203">
        <v>2573</v>
      </c>
      <c r="C248" s="203">
        <v>1438</v>
      </c>
      <c r="D248" s="204">
        <f t="shared" si="3"/>
        <v>178.92906815020862</v>
      </c>
    </row>
    <row r="249" spans="1:4">
      <c r="A249" s="146" t="s">
        <v>279</v>
      </c>
      <c r="B249" s="203">
        <v>3569</v>
      </c>
      <c r="C249" s="203">
        <v>3655</v>
      </c>
      <c r="D249" s="204">
        <f t="shared" si="3"/>
        <v>97.647058823529406</v>
      </c>
    </row>
    <row r="250" spans="1:4">
      <c r="A250" s="146" t="s">
        <v>280</v>
      </c>
      <c r="B250" s="203">
        <v>65</v>
      </c>
      <c r="C250" s="203">
        <v>128</v>
      </c>
      <c r="D250" s="204">
        <f t="shared" si="3"/>
        <v>50.78125</v>
      </c>
    </row>
    <row r="251" spans="1:4">
      <c r="A251" s="146" t="s">
        <v>281</v>
      </c>
      <c r="B251" s="203">
        <v>592</v>
      </c>
      <c r="C251" s="203">
        <v>332</v>
      </c>
      <c r="D251" s="204">
        <f t="shared" si="3"/>
        <v>178.31325301204819</v>
      </c>
    </row>
    <row r="252" spans="1:4">
      <c r="A252" s="146" t="s">
        <v>282</v>
      </c>
      <c r="B252" s="203">
        <v>115</v>
      </c>
      <c r="C252" s="203">
        <v>125</v>
      </c>
      <c r="D252" s="204">
        <f t="shared" si="3"/>
        <v>92</v>
      </c>
    </row>
    <row r="253" spans="1:4">
      <c r="A253" s="146" t="s">
        <v>283</v>
      </c>
      <c r="B253" s="203">
        <v>956</v>
      </c>
      <c r="C253" s="203">
        <v>388</v>
      </c>
      <c r="D253" s="204">
        <f t="shared" si="3"/>
        <v>246.39175257731961</v>
      </c>
    </row>
    <row r="254" spans="1:4">
      <c r="A254" s="146" t="s">
        <v>284</v>
      </c>
      <c r="B254" s="203">
        <v>160</v>
      </c>
      <c r="C254" s="203">
        <v>20</v>
      </c>
      <c r="D254" s="204">
        <f t="shared" si="3"/>
        <v>800</v>
      </c>
    </row>
    <row r="255" spans="1:4">
      <c r="A255" s="146" t="s">
        <v>285</v>
      </c>
      <c r="B255" s="203">
        <v>5</v>
      </c>
      <c r="C255" s="203">
        <v>7</v>
      </c>
      <c r="D255" s="204">
        <f t="shared" si="3"/>
        <v>71.428571428571431</v>
      </c>
    </row>
    <row r="256" spans="1:4">
      <c r="A256" s="146" t="s">
        <v>286</v>
      </c>
      <c r="B256" s="203">
        <v>5393</v>
      </c>
      <c r="C256" s="203">
        <v>7118</v>
      </c>
      <c r="D256" s="204">
        <f t="shared" si="3"/>
        <v>75.76566451250352</v>
      </c>
    </row>
    <row r="257" spans="1:4">
      <c r="A257" s="146" t="s">
        <v>287</v>
      </c>
      <c r="B257" s="203">
        <v>5109</v>
      </c>
      <c r="C257" s="203">
        <v>5190</v>
      </c>
      <c r="D257" s="204">
        <f t="shared" si="3"/>
        <v>98.439306358381501</v>
      </c>
    </row>
    <row r="258" spans="1:4">
      <c r="A258" s="146" t="s">
        <v>288</v>
      </c>
      <c r="B258" s="203">
        <v>2054</v>
      </c>
      <c r="C258" s="203">
        <v>1677</v>
      </c>
      <c r="D258" s="204">
        <f t="shared" si="3"/>
        <v>122.48062015503875</v>
      </c>
    </row>
    <row r="259" spans="1:4">
      <c r="A259" s="146" t="s">
        <v>289</v>
      </c>
      <c r="B259" s="203">
        <v>3055</v>
      </c>
      <c r="C259" s="203">
        <v>3513</v>
      </c>
      <c r="D259" s="204">
        <f t="shared" si="3"/>
        <v>86.962709934528888</v>
      </c>
    </row>
    <row r="260" spans="1:4">
      <c r="A260" s="146" t="s">
        <v>290</v>
      </c>
      <c r="B260" s="203">
        <v>7512</v>
      </c>
      <c r="C260" s="203">
        <f>SUM(C261:C269)</f>
        <v>8594</v>
      </c>
      <c r="D260" s="204">
        <f t="shared" si="3"/>
        <v>87.409820805212931</v>
      </c>
    </row>
    <row r="261" spans="1:4">
      <c r="A261" s="146" t="s">
        <v>115</v>
      </c>
      <c r="B261" s="203">
        <v>489</v>
      </c>
      <c r="C261" s="203">
        <v>511</v>
      </c>
      <c r="D261" s="204">
        <f t="shared" si="3"/>
        <v>95.694716242661443</v>
      </c>
    </row>
    <row r="262" spans="1:4">
      <c r="A262" s="146" t="s">
        <v>116</v>
      </c>
      <c r="B262" s="203">
        <v>147</v>
      </c>
      <c r="C262" s="203">
        <v>241</v>
      </c>
      <c r="D262" s="204">
        <f t="shared" ref="D262:D325" si="4">B262/C262*100</f>
        <v>60.995850622406643</v>
      </c>
    </row>
    <row r="263" spans="1:4">
      <c r="A263" s="146" t="s">
        <v>291</v>
      </c>
      <c r="B263" s="203">
        <v>2432</v>
      </c>
      <c r="C263" s="203">
        <v>2498</v>
      </c>
      <c r="D263" s="204">
        <f t="shared" si="4"/>
        <v>97.357886309047231</v>
      </c>
    </row>
    <row r="264" spans="1:4">
      <c r="A264" s="146" t="s">
        <v>292</v>
      </c>
      <c r="B264" s="203">
        <v>800</v>
      </c>
      <c r="C264" s="203">
        <v>1920</v>
      </c>
      <c r="D264" s="204">
        <f t="shared" si="4"/>
        <v>41.666666666666671</v>
      </c>
    </row>
    <row r="265" spans="1:4">
      <c r="A265" s="146" t="s">
        <v>293</v>
      </c>
      <c r="B265" s="203">
        <v>245</v>
      </c>
      <c r="C265" s="203">
        <v>0</v>
      </c>
      <c r="D265" s="204"/>
    </row>
    <row r="266" spans="1:4">
      <c r="A266" s="146" t="s">
        <v>294</v>
      </c>
      <c r="B266" s="203"/>
      <c r="C266" s="203">
        <v>46</v>
      </c>
      <c r="D266" s="204">
        <f t="shared" si="4"/>
        <v>0</v>
      </c>
    </row>
    <row r="267" spans="1:4">
      <c r="A267" s="146" t="s">
        <v>295</v>
      </c>
      <c r="B267" s="203">
        <v>2974</v>
      </c>
      <c r="C267" s="203">
        <v>2836</v>
      </c>
      <c r="D267" s="204">
        <f t="shared" si="4"/>
        <v>104.86600846262341</v>
      </c>
    </row>
    <row r="268" spans="1:4">
      <c r="A268" s="146" t="s">
        <v>296</v>
      </c>
      <c r="B268" s="203">
        <v>6</v>
      </c>
      <c r="C268" s="203">
        <v>0</v>
      </c>
      <c r="D268" s="204"/>
    </row>
    <row r="269" spans="1:4">
      <c r="A269" s="146" t="s">
        <v>297</v>
      </c>
      <c r="B269" s="203">
        <v>419</v>
      </c>
      <c r="C269" s="203">
        <v>542</v>
      </c>
      <c r="D269" s="204">
        <f t="shared" si="4"/>
        <v>77.306273062730625</v>
      </c>
    </row>
    <row r="270" spans="1:4">
      <c r="A270" s="148" t="s">
        <v>298</v>
      </c>
      <c r="B270" s="203">
        <v>672</v>
      </c>
      <c r="C270" s="203">
        <v>606</v>
      </c>
      <c r="D270" s="204">
        <f t="shared" si="4"/>
        <v>110.8910891089109</v>
      </c>
    </row>
    <row r="271" spans="1:4">
      <c r="A271" s="146" t="s">
        <v>299</v>
      </c>
      <c r="B271" s="203">
        <v>0</v>
      </c>
      <c r="C271" s="203">
        <v>500</v>
      </c>
      <c r="D271" s="204">
        <f t="shared" si="4"/>
        <v>0</v>
      </c>
    </row>
    <row r="272" spans="1:4">
      <c r="A272" s="146" t="s">
        <v>300</v>
      </c>
      <c r="B272" s="203">
        <v>12</v>
      </c>
      <c r="C272" s="203">
        <v>0</v>
      </c>
      <c r="D272" s="204"/>
    </row>
    <row r="273" spans="1:4">
      <c r="A273" s="146" t="s">
        <v>301</v>
      </c>
      <c r="B273" s="203">
        <v>660</v>
      </c>
      <c r="C273" s="203">
        <v>106</v>
      </c>
      <c r="D273" s="204">
        <f t="shared" si="4"/>
        <v>622.64150943396226</v>
      </c>
    </row>
    <row r="274" spans="1:4">
      <c r="A274" s="146" t="s">
        <v>302</v>
      </c>
      <c r="B274" s="203">
        <v>816</v>
      </c>
      <c r="C274" s="203">
        <v>753</v>
      </c>
      <c r="D274" s="204">
        <f t="shared" si="4"/>
        <v>108.36653386454182</v>
      </c>
    </row>
    <row r="275" spans="1:4">
      <c r="A275" s="146" t="s">
        <v>303</v>
      </c>
      <c r="B275" s="203">
        <v>0</v>
      </c>
      <c r="C275" s="203">
        <v>500</v>
      </c>
      <c r="D275" s="204">
        <f t="shared" si="4"/>
        <v>0</v>
      </c>
    </row>
    <row r="276" spans="1:4">
      <c r="A276" s="146" t="s">
        <v>304</v>
      </c>
      <c r="B276" s="203">
        <v>816</v>
      </c>
      <c r="C276" s="203">
        <v>253</v>
      </c>
      <c r="D276" s="204">
        <f t="shared" si="4"/>
        <v>322.52964426877469</v>
      </c>
    </row>
    <row r="277" spans="1:4">
      <c r="A277" s="146" t="s">
        <v>305</v>
      </c>
      <c r="B277" s="203">
        <v>4780</v>
      </c>
      <c r="C277" s="203">
        <v>6055</v>
      </c>
      <c r="D277" s="204">
        <f t="shared" si="4"/>
        <v>78.94302229562345</v>
      </c>
    </row>
    <row r="278" spans="1:4">
      <c r="A278" s="146" t="s">
        <v>306</v>
      </c>
      <c r="B278" s="203">
        <v>500</v>
      </c>
      <c r="C278" s="203">
        <v>0</v>
      </c>
      <c r="D278" s="204"/>
    </row>
    <row r="279" spans="1:4">
      <c r="A279" s="146" t="s">
        <v>307</v>
      </c>
      <c r="B279" s="203">
        <v>1700</v>
      </c>
      <c r="C279" s="203">
        <v>1400</v>
      </c>
      <c r="D279" s="204">
        <f t="shared" si="4"/>
        <v>121.42857142857142</v>
      </c>
    </row>
    <row r="280" spans="1:4">
      <c r="A280" s="146" t="s">
        <v>308</v>
      </c>
      <c r="B280" s="203">
        <v>2580</v>
      </c>
      <c r="C280" s="203">
        <v>4655</v>
      </c>
      <c r="D280" s="204">
        <f t="shared" si="4"/>
        <v>55.424274973147156</v>
      </c>
    </row>
    <row r="281" spans="1:4">
      <c r="A281" s="146" t="s">
        <v>309</v>
      </c>
      <c r="B281" s="203">
        <v>84773</v>
      </c>
      <c r="C281" s="203">
        <f>76087-801</f>
        <v>75286</v>
      </c>
      <c r="D281" s="204">
        <f t="shared" si="4"/>
        <v>112.60128045054859</v>
      </c>
    </row>
    <row r="282" spans="1:4">
      <c r="A282" s="146" t="s">
        <v>310</v>
      </c>
      <c r="B282" s="203">
        <v>3765</v>
      </c>
      <c r="C282" s="203">
        <v>3724</v>
      </c>
      <c r="D282" s="204">
        <f t="shared" si="4"/>
        <v>101.10096670247046</v>
      </c>
    </row>
    <row r="283" spans="1:4">
      <c r="A283" s="146" t="s">
        <v>115</v>
      </c>
      <c r="B283" s="203">
        <v>1059</v>
      </c>
      <c r="C283" s="203">
        <v>1134</v>
      </c>
      <c r="D283" s="204">
        <f t="shared" si="4"/>
        <v>93.386243386243379</v>
      </c>
    </row>
    <row r="284" spans="1:4">
      <c r="A284" s="146" t="s">
        <v>116</v>
      </c>
      <c r="B284" s="203">
        <v>262</v>
      </c>
      <c r="C284" s="203">
        <v>209</v>
      </c>
      <c r="D284" s="204">
        <f t="shared" si="4"/>
        <v>125.35885167464116</v>
      </c>
    </row>
    <row r="285" spans="1:4">
      <c r="A285" s="146" t="s">
        <v>311</v>
      </c>
      <c r="B285" s="203">
        <v>394</v>
      </c>
      <c r="C285" s="203">
        <v>293</v>
      </c>
      <c r="D285" s="204">
        <f t="shared" si="4"/>
        <v>134.47098976109214</v>
      </c>
    </row>
    <row r="286" spans="1:4">
      <c r="A286" s="146" t="s">
        <v>312</v>
      </c>
      <c r="B286" s="203">
        <v>167</v>
      </c>
      <c r="C286" s="203">
        <v>130</v>
      </c>
      <c r="D286" s="204">
        <f t="shared" si="4"/>
        <v>128.46153846153848</v>
      </c>
    </row>
    <row r="287" spans="1:4">
      <c r="A287" s="147" t="s">
        <v>140</v>
      </c>
      <c r="B287" s="203">
        <v>85</v>
      </c>
      <c r="C287" s="203">
        <v>73</v>
      </c>
      <c r="D287" s="204">
        <f t="shared" si="4"/>
        <v>116.43835616438356</v>
      </c>
    </row>
    <row r="288" spans="1:4">
      <c r="A288" s="147" t="s">
        <v>313</v>
      </c>
      <c r="B288" s="203">
        <v>387</v>
      </c>
      <c r="C288" s="203">
        <v>580</v>
      </c>
      <c r="D288" s="204">
        <f t="shared" si="4"/>
        <v>66.724137931034477</v>
      </c>
    </row>
    <row r="289" spans="1:4">
      <c r="A289" s="147" t="s">
        <v>314</v>
      </c>
      <c r="B289" s="203">
        <v>6</v>
      </c>
      <c r="C289" s="203">
        <v>0</v>
      </c>
      <c r="D289" s="204"/>
    </row>
    <row r="290" spans="1:4">
      <c r="A290" s="147" t="s">
        <v>315</v>
      </c>
      <c r="B290" s="203">
        <v>939</v>
      </c>
      <c r="C290" s="203">
        <v>790</v>
      </c>
      <c r="D290" s="204">
        <f t="shared" si="4"/>
        <v>118.86075949367087</v>
      </c>
    </row>
    <row r="291" spans="1:4">
      <c r="A291" s="147" t="s">
        <v>316</v>
      </c>
      <c r="B291" s="203">
        <v>124</v>
      </c>
      <c r="C291" s="203">
        <v>116</v>
      </c>
      <c r="D291" s="204">
        <f t="shared" si="4"/>
        <v>106.89655172413792</v>
      </c>
    </row>
    <row r="292" spans="1:4">
      <c r="A292" s="147" t="s">
        <v>317</v>
      </c>
      <c r="B292" s="203">
        <v>342</v>
      </c>
      <c r="C292" s="203">
        <v>399</v>
      </c>
      <c r="D292" s="204">
        <f t="shared" si="4"/>
        <v>85.714285714285708</v>
      </c>
    </row>
    <row r="293" spans="1:4">
      <c r="A293" s="146" t="s">
        <v>318</v>
      </c>
      <c r="B293" s="203">
        <v>1896</v>
      </c>
      <c r="C293" s="203">
        <v>2799</v>
      </c>
      <c r="D293" s="204">
        <f t="shared" si="4"/>
        <v>67.738478027867103</v>
      </c>
    </row>
    <row r="294" spans="1:4">
      <c r="A294" s="146" t="s">
        <v>115</v>
      </c>
      <c r="B294" s="203">
        <v>493</v>
      </c>
      <c r="C294" s="203">
        <v>563</v>
      </c>
      <c r="D294" s="204">
        <f t="shared" si="4"/>
        <v>87.566607460035527</v>
      </c>
    </row>
    <row r="295" spans="1:4">
      <c r="A295" s="146" t="s">
        <v>116</v>
      </c>
      <c r="B295" s="203">
        <v>142</v>
      </c>
      <c r="C295" s="203">
        <v>120</v>
      </c>
      <c r="D295" s="204">
        <f t="shared" si="4"/>
        <v>118.33333333333333</v>
      </c>
    </row>
    <row r="296" spans="1:4">
      <c r="A296" s="146" t="s">
        <v>319</v>
      </c>
      <c r="B296" s="203">
        <v>617</v>
      </c>
      <c r="C296" s="203">
        <v>551</v>
      </c>
      <c r="D296" s="204">
        <f t="shared" si="4"/>
        <v>111.97822141560798</v>
      </c>
    </row>
    <row r="297" spans="1:4">
      <c r="A297" s="146" t="s">
        <v>320</v>
      </c>
      <c r="B297" s="203">
        <v>644</v>
      </c>
      <c r="C297" s="203">
        <v>1565</v>
      </c>
      <c r="D297" s="204">
        <f t="shared" si="4"/>
        <v>41.150159744408946</v>
      </c>
    </row>
    <row r="298" spans="1:4">
      <c r="A298" s="146" t="s">
        <v>321</v>
      </c>
      <c r="B298" s="203">
        <v>54059</v>
      </c>
      <c r="C298" s="203">
        <f>41819-801</f>
        <v>41018</v>
      </c>
      <c r="D298" s="204">
        <f t="shared" si="4"/>
        <v>131.7933590131162</v>
      </c>
    </row>
    <row r="299" spans="1:4">
      <c r="A299" s="146" t="s">
        <v>322</v>
      </c>
      <c r="B299" s="203">
        <v>4284</v>
      </c>
      <c r="C299" s="203"/>
      <c r="D299" s="204"/>
    </row>
    <row r="300" spans="1:4">
      <c r="A300" s="146" t="s">
        <v>323</v>
      </c>
      <c r="B300" s="203">
        <v>0</v>
      </c>
      <c r="C300" s="203">
        <v>19</v>
      </c>
      <c r="D300" s="204">
        <f t="shared" si="4"/>
        <v>0</v>
      </c>
    </row>
    <row r="301" spans="1:4">
      <c r="A301" s="146" t="s">
        <v>324</v>
      </c>
      <c r="B301" s="203">
        <v>2374</v>
      </c>
      <c r="C301" s="203">
        <v>2481</v>
      </c>
      <c r="D301" s="204">
        <f t="shared" si="4"/>
        <v>95.68722289399436</v>
      </c>
    </row>
    <row r="302" spans="1:4">
      <c r="A302" s="148" t="s">
        <v>325</v>
      </c>
      <c r="B302" s="203">
        <v>21960</v>
      </c>
      <c r="C302" s="203">
        <f>6942-774</f>
        <v>6168</v>
      </c>
      <c r="D302" s="204">
        <f t="shared" si="4"/>
        <v>356.03112840466923</v>
      </c>
    </row>
    <row r="303" spans="1:4">
      <c r="A303" s="148" t="s">
        <v>326</v>
      </c>
      <c r="B303" s="203">
        <v>888</v>
      </c>
      <c r="C303" s="203">
        <f>22978-19</f>
        <v>22959</v>
      </c>
      <c r="D303" s="204">
        <f t="shared" si="4"/>
        <v>3.867764275447537</v>
      </c>
    </row>
    <row r="304" spans="1:4">
      <c r="A304" s="148" t="s">
        <v>327</v>
      </c>
      <c r="B304" s="203">
        <v>24553</v>
      </c>
      <c r="C304" s="203">
        <v>491</v>
      </c>
      <c r="D304" s="204">
        <f t="shared" si="4"/>
        <v>5000.6109979633402</v>
      </c>
    </row>
    <row r="305" spans="1:4">
      <c r="A305" s="148" t="s">
        <v>328</v>
      </c>
      <c r="B305" s="203">
        <v>0</v>
      </c>
      <c r="C305" s="203">
        <v>8900</v>
      </c>
      <c r="D305" s="204">
        <f t="shared" si="4"/>
        <v>0</v>
      </c>
    </row>
    <row r="306" spans="1:4">
      <c r="A306" s="146" t="s">
        <v>329</v>
      </c>
      <c r="B306" s="203">
        <v>1089</v>
      </c>
      <c r="C306" s="203">
        <v>3428</v>
      </c>
      <c r="D306" s="204">
        <f t="shared" si="4"/>
        <v>31.76779463243874</v>
      </c>
    </row>
    <row r="307" spans="1:4">
      <c r="A307" s="146" t="s">
        <v>330</v>
      </c>
      <c r="B307" s="203">
        <v>55</v>
      </c>
      <c r="C307" s="203">
        <v>5</v>
      </c>
      <c r="D307" s="204">
        <f t="shared" si="4"/>
        <v>1100</v>
      </c>
    </row>
    <row r="308" spans="1:4">
      <c r="A308" s="146" t="s">
        <v>331</v>
      </c>
      <c r="B308" s="203">
        <v>1034</v>
      </c>
      <c r="C308" s="203">
        <v>3423</v>
      </c>
      <c r="D308" s="204">
        <f t="shared" si="4"/>
        <v>30.207420391469469</v>
      </c>
    </row>
    <row r="309" spans="1:4">
      <c r="A309" s="146" t="s">
        <v>332</v>
      </c>
      <c r="B309" s="203">
        <v>2766</v>
      </c>
      <c r="C309" s="203">
        <v>2405</v>
      </c>
      <c r="D309" s="204">
        <f t="shared" si="4"/>
        <v>115.010395010395</v>
      </c>
    </row>
    <row r="310" spans="1:4">
      <c r="A310" s="146" t="s">
        <v>333</v>
      </c>
      <c r="B310" s="203">
        <v>125</v>
      </c>
      <c r="C310" s="203">
        <v>103</v>
      </c>
      <c r="D310" s="204">
        <f t="shared" si="4"/>
        <v>121.35922330097087</v>
      </c>
    </row>
    <row r="311" spans="1:4">
      <c r="A311" s="146" t="s">
        <v>334</v>
      </c>
      <c r="B311" s="203">
        <v>423</v>
      </c>
      <c r="C311" s="203">
        <v>420</v>
      </c>
      <c r="D311" s="204">
        <f t="shared" si="4"/>
        <v>100.71428571428571</v>
      </c>
    </row>
    <row r="312" spans="1:4">
      <c r="A312" s="146" t="s">
        <v>335</v>
      </c>
      <c r="B312" s="203">
        <v>100</v>
      </c>
      <c r="C312" s="203">
        <v>81</v>
      </c>
      <c r="D312" s="204">
        <f t="shared" si="4"/>
        <v>123.45679012345678</v>
      </c>
    </row>
    <row r="313" spans="1:4">
      <c r="A313" s="146" t="s">
        <v>336</v>
      </c>
      <c r="B313" s="203">
        <v>2118</v>
      </c>
      <c r="C313" s="203">
        <v>1801</v>
      </c>
      <c r="D313" s="204">
        <f t="shared" si="4"/>
        <v>117.60133259300389</v>
      </c>
    </row>
    <row r="314" spans="1:4">
      <c r="A314" s="146" t="s">
        <v>337</v>
      </c>
      <c r="B314" s="203">
        <v>1536</v>
      </c>
      <c r="C314" s="203">
        <v>1216</v>
      </c>
      <c r="D314" s="204">
        <f t="shared" si="4"/>
        <v>126.31578947368421</v>
      </c>
    </row>
    <row r="315" spans="1:4">
      <c r="A315" s="146" t="s">
        <v>338</v>
      </c>
      <c r="B315" s="203">
        <v>396</v>
      </c>
      <c r="C315" s="203">
        <v>378</v>
      </c>
      <c r="D315" s="204">
        <f t="shared" si="4"/>
        <v>104.76190476190477</v>
      </c>
    </row>
    <row r="316" spans="1:4">
      <c r="A316" s="146" t="s">
        <v>339</v>
      </c>
      <c r="B316" s="203">
        <v>123</v>
      </c>
      <c r="C316" s="203">
        <v>171</v>
      </c>
      <c r="D316" s="204">
        <f t="shared" si="4"/>
        <v>71.929824561403507</v>
      </c>
    </row>
    <row r="317" spans="1:4">
      <c r="A317" s="146" t="s">
        <v>340</v>
      </c>
      <c r="B317" s="203">
        <v>415</v>
      </c>
      <c r="C317" s="203">
        <v>0</v>
      </c>
      <c r="D317" s="204"/>
    </row>
    <row r="318" spans="1:4">
      <c r="A318" s="146" t="s">
        <v>341</v>
      </c>
      <c r="B318" s="203">
        <v>587</v>
      </c>
      <c r="C318" s="203">
        <v>667</v>
      </c>
      <c r="D318" s="204">
        <f t="shared" si="4"/>
        <v>88.005997001499253</v>
      </c>
    </row>
    <row r="319" spans="1:4">
      <c r="A319" s="146" t="s">
        <v>342</v>
      </c>
      <c r="B319" s="203">
        <v>15</v>
      </c>
      <c r="C319" s="203">
        <v>0</v>
      </c>
      <c r="D319" s="204"/>
    </row>
    <row r="320" spans="1:4">
      <c r="A320" s="146" t="s">
        <v>343</v>
      </c>
      <c r="B320" s="203">
        <v>1471</v>
      </c>
      <c r="C320" s="203">
        <v>2119</v>
      </c>
      <c r="D320" s="204">
        <f t="shared" si="4"/>
        <v>69.419537517697023</v>
      </c>
    </row>
    <row r="321" spans="1:4">
      <c r="A321" s="146" t="s">
        <v>344</v>
      </c>
      <c r="B321" s="203">
        <v>46</v>
      </c>
      <c r="C321" s="203">
        <v>31</v>
      </c>
      <c r="D321" s="204">
        <f t="shared" si="4"/>
        <v>148.38709677419354</v>
      </c>
    </row>
    <row r="322" spans="1:4">
      <c r="A322" s="146" t="s">
        <v>345</v>
      </c>
      <c r="B322" s="203">
        <v>371</v>
      </c>
      <c r="C322" s="203">
        <v>559</v>
      </c>
      <c r="D322" s="204">
        <f t="shared" si="4"/>
        <v>66.368515205724506</v>
      </c>
    </row>
    <row r="323" spans="1:4">
      <c r="A323" s="146" t="s">
        <v>346</v>
      </c>
      <c r="B323" s="203">
        <v>484</v>
      </c>
      <c r="C323" s="203">
        <v>489</v>
      </c>
      <c r="D323" s="204">
        <f t="shared" si="4"/>
        <v>98.977505112474446</v>
      </c>
    </row>
    <row r="324" spans="1:4">
      <c r="A324" s="146" t="s">
        <v>347</v>
      </c>
      <c r="B324" s="203">
        <v>520</v>
      </c>
      <c r="C324" s="203">
        <v>0</v>
      </c>
      <c r="D324" s="204"/>
    </row>
    <row r="325" spans="1:4">
      <c r="A325" s="146" t="s">
        <v>348</v>
      </c>
      <c r="B325" s="203">
        <v>50</v>
      </c>
      <c r="C325" s="203">
        <v>1040</v>
      </c>
      <c r="D325" s="204">
        <f t="shared" si="4"/>
        <v>4.8076923076923084</v>
      </c>
    </row>
    <row r="326" spans="1:4">
      <c r="A326" s="146" t="s">
        <v>349</v>
      </c>
      <c r="B326" s="203">
        <v>3815</v>
      </c>
      <c r="C326" s="203">
        <v>3874</v>
      </c>
      <c r="D326" s="204">
        <f t="shared" ref="D326:D388" si="5">B326/C326*100</f>
        <v>98.477026329375335</v>
      </c>
    </row>
    <row r="327" spans="1:4">
      <c r="A327" s="146" t="s">
        <v>115</v>
      </c>
      <c r="B327" s="203">
        <v>258</v>
      </c>
      <c r="C327" s="203">
        <v>284</v>
      </c>
      <c r="D327" s="204">
        <f t="shared" si="5"/>
        <v>90.845070422535215</v>
      </c>
    </row>
    <row r="328" spans="1:4">
      <c r="A328" s="146" t="s">
        <v>116</v>
      </c>
      <c r="B328" s="203">
        <v>55</v>
      </c>
      <c r="C328" s="203">
        <v>65</v>
      </c>
      <c r="D328" s="204">
        <f t="shared" si="5"/>
        <v>84.615384615384613</v>
      </c>
    </row>
    <row r="329" spans="1:4">
      <c r="A329" s="146" t="s">
        <v>350</v>
      </c>
      <c r="B329" s="203">
        <v>703</v>
      </c>
      <c r="C329" s="203">
        <v>402</v>
      </c>
      <c r="D329" s="204">
        <f t="shared" si="5"/>
        <v>174.87562189054725</v>
      </c>
    </row>
    <row r="330" spans="1:4">
      <c r="A330" s="146" t="s">
        <v>351</v>
      </c>
      <c r="B330" s="203">
        <v>889</v>
      </c>
      <c r="C330" s="203">
        <v>573</v>
      </c>
      <c r="D330" s="204">
        <f t="shared" si="5"/>
        <v>155.14834205933684</v>
      </c>
    </row>
    <row r="331" spans="1:4">
      <c r="A331" s="147" t="s">
        <v>352</v>
      </c>
      <c r="B331" s="203">
        <v>624</v>
      </c>
      <c r="C331" s="203">
        <v>768</v>
      </c>
      <c r="D331" s="204">
        <f t="shared" si="5"/>
        <v>81.25</v>
      </c>
    </row>
    <row r="332" spans="1:4">
      <c r="A332" s="147" t="s">
        <v>353</v>
      </c>
      <c r="B332" s="203">
        <v>1286</v>
      </c>
      <c r="C332" s="203">
        <v>1782</v>
      </c>
      <c r="D332" s="204">
        <f t="shared" si="5"/>
        <v>72.166105499438842</v>
      </c>
    </row>
    <row r="333" spans="1:4">
      <c r="A333" s="146" t="s">
        <v>354</v>
      </c>
      <c r="B333" s="203">
        <v>1168</v>
      </c>
      <c r="C333" s="203">
        <v>1133</v>
      </c>
      <c r="D333" s="204">
        <f t="shared" si="5"/>
        <v>103.08914386584289</v>
      </c>
    </row>
    <row r="334" spans="1:4">
      <c r="A334" s="146" t="s">
        <v>355</v>
      </c>
      <c r="B334" s="203">
        <v>1</v>
      </c>
      <c r="C334" s="203">
        <v>1</v>
      </c>
      <c r="D334" s="204">
        <f t="shared" si="5"/>
        <v>100</v>
      </c>
    </row>
    <row r="335" spans="1:4">
      <c r="A335" s="146" t="s">
        <v>356</v>
      </c>
      <c r="B335" s="203">
        <v>1167</v>
      </c>
      <c r="C335" s="203">
        <v>1132</v>
      </c>
      <c r="D335" s="204">
        <f t="shared" si="5"/>
        <v>103.09187279151944</v>
      </c>
    </row>
    <row r="336" spans="1:4">
      <c r="A336" s="146" t="s">
        <v>357</v>
      </c>
      <c r="B336" s="203">
        <v>741</v>
      </c>
      <c r="C336" s="203">
        <v>967</v>
      </c>
      <c r="D336" s="204">
        <f t="shared" si="5"/>
        <v>76.628748707342297</v>
      </c>
    </row>
    <row r="337" spans="1:4">
      <c r="A337" s="146" t="s">
        <v>358</v>
      </c>
      <c r="B337" s="203">
        <v>225</v>
      </c>
      <c r="C337" s="203">
        <v>215</v>
      </c>
      <c r="D337" s="204">
        <f t="shared" si="5"/>
        <v>104.65116279069768</v>
      </c>
    </row>
    <row r="338" spans="1:4">
      <c r="A338" s="146" t="s">
        <v>359</v>
      </c>
      <c r="B338" s="203">
        <v>516</v>
      </c>
      <c r="C338" s="203">
        <v>752</v>
      </c>
      <c r="D338" s="204">
        <f t="shared" si="5"/>
        <v>68.61702127659575</v>
      </c>
    </row>
    <row r="339" spans="1:4">
      <c r="A339" s="146" t="s">
        <v>360</v>
      </c>
      <c r="B339" s="203">
        <v>97</v>
      </c>
      <c r="C339" s="203">
        <v>117</v>
      </c>
      <c r="D339" s="204">
        <f t="shared" si="5"/>
        <v>82.90598290598291</v>
      </c>
    </row>
    <row r="340" spans="1:4">
      <c r="A340" s="146" t="s">
        <v>361</v>
      </c>
      <c r="B340" s="203">
        <v>97</v>
      </c>
      <c r="C340" s="203">
        <v>117</v>
      </c>
      <c r="D340" s="204">
        <f t="shared" si="5"/>
        <v>82.90598290598291</v>
      </c>
    </row>
    <row r="341" spans="1:4">
      <c r="A341" s="146" t="s">
        <v>362</v>
      </c>
      <c r="B341" s="203">
        <v>921</v>
      </c>
      <c r="C341" s="203">
        <v>836</v>
      </c>
      <c r="D341" s="204">
        <f t="shared" si="5"/>
        <v>110.16746411483254</v>
      </c>
    </row>
    <row r="342" spans="1:4">
      <c r="A342" s="146" t="s">
        <v>363</v>
      </c>
      <c r="B342" s="203">
        <v>921</v>
      </c>
      <c r="C342" s="203">
        <v>836</v>
      </c>
      <c r="D342" s="204">
        <f t="shared" si="5"/>
        <v>110.16746411483254</v>
      </c>
    </row>
    <row r="343" spans="1:4">
      <c r="A343" s="146" t="s">
        <v>364</v>
      </c>
      <c r="B343" s="203">
        <v>7115</v>
      </c>
      <c r="C343" s="203">
        <v>6712</v>
      </c>
      <c r="D343" s="204">
        <f t="shared" si="5"/>
        <v>106.0041716328963</v>
      </c>
    </row>
    <row r="344" spans="1:4">
      <c r="A344" s="146" t="s">
        <v>365</v>
      </c>
      <c r="B344" s="203">
        <v>7115</v>
      </c>
      <c r="C344" s="203">
        <v>6712</v>
      </c>
      <c r="D344" s="204">
        <f t="shared" si="5"/>
        <v>106.0041716328963</v>
      </c>
    </row>
    <row r="345" spans="1:4">
      <c r="A345" s="149" t="s">
        <v>366</v>
      </c>
      <c r="B345" s="203">
        <v>2866</v>
      </c>
      <c r="C345" s="203">
        <v>1803</v>
      </c>
      <c r="D345" s="204">
        <f t="shared" si="5"/>
        <v>158.95729339988907</v>
      </c>
    </row>
    <row r="346" spans="1:4">
      <c r="A346" s="149" t="s">
        <v>115</v>
      </c>
      <c r="B346" s="203">
        <v>355</v>
      </c>
      <c r="C346" s="203">
        <v>0</v>
      </c>
      <c r="D346" s="204"/>
    </row>
    <row r="347" spans="1:4">
      <c r="A347" s="149" t="s">
        <v>116</v>
      </c>
      <c r="B347" s="203">
        <v>470</v>
      </c>
      <c r="C347" s="203">
        <v>0</v>
      </c>
      <c r="D347" s="204"/>
    </row>
    <row r="348" spans="1:4">
      <c r="A348" s="149" t="s">
        <v>367</v>
      </c>
      <c r="B348" s="203">
        <v>1608</v>
      </c>
      <c r="C348" s="203">
        <v>1550</v>
      </c>
      <c r="D348" s="204">
        <f t="shared" si="5"/>
        <v>103.74193548387096</v>
      </c>
    </row>
    <row r="349" spans="1:4">
      <c r="A349" s="149" t="s">
        <v>368</v>
      </c>
      <c r="B349" s="203">
        <v>275</v>
      </c>
      <c r="C349" s="203">
        <v>253</v>
      </c>
      <c r="D349" s="204">
        <f t="shared" si="5"/>
        <v>108.69565217391303</v>
      </c>
    </row>
    <row r="350" spans="1:4">
      <c r="A350" s="149" t="s">
        <v>120</v>
      </c>
      <c r="B350" s="203">
        <v>78</v>
      </c>
      <c r="C350" s="203">
        <v>0</v>
      </c>
      <c r="D350" s="204"/>
    </row>
    <row r="351" spans="1:4">
      <c r="A351" s="149" t="s">
        <v>369</v>
      </c>
      <c r="B351" s="203">
        <v>80</v>
      </c>
      <c r="C351" s="203">
        <v>0</v>
      </c>
      <c r="D351" s="204"/>
    </row>
    <row r="352" spans="1:4">
      <c r="A352" s="149" t="s">
        <v>370</v>
      </c>
      <c r="B352" s="203">
        <v>1468</v>
      </c>
      <c r="C352" s="203">
        <v>3135</v>
      </c>
      <c r="D352" s="204">
        <f t="shared" si="5"/>
        <v>46.826156299840513</v>
      </c>
    </row>
    <row r="353" spans="1:4">
      <c r="A353" s="149" t="s">
        <v>371</v>
      </c>
      <c r="B353" s="203">
        <v>1468</v>
      </c>
      <c r="C353" s="203">
        <v>3135</v>
      </c>
      <c r="D353" s="204">
        <f t="shared" si="5"/>
        <v>46.826156299840513</v>
      </c>
    </row>
    <row r="354" spans="1:4">
      <c r="A354" s="146" t="s">
        <v>372</v>
      </c>
      <c r="B354" s="203">
        <v>266430</v>
      </c>
      <c r="C354" s="203">
        <f>263657-499</f>
        <v>263158</v>
      </c>
      <c r="D354" s="204">
        <f t="shared" si="5"/>
        <v>101.24335950265619</v>
      </c>
    </row>
    <row r="355" spans="1:4">
      <c r="A355" s="146" t="s">
        <v>373</v>
      </c>
      <c r="B355" s="203">
        <v>2927</v>
      </c>
      <c r="C355" s="203">
        <v>1843</v>
      </c>
      <c r="D355" s="204">
        <f t="shared" si="5"/>
        <v>158.8171459576777</v>
      </c>
    </row>
    <row r="356" spans="1:4">
      <c r="A356" s="146" t="s">
        <v>115</v>
      </c>
      <c r="B356" s="203">
        <v>2040</v>
      </c>
      <c r="C356" s="203">
        <v>1362</v>
      </c>
      <c r="D356" s="204">
        <f t="shared" si="5"/>
        <v>149.77973568281939</v>
      </c>
    </row>
    <row r="357" spans="1:4">
      <c r="A357" s="146" t="s">
        <v>116</v>
      </c>
      <c r="B357" s="203">
        <v>336</v>
      </c>
      <c r="C357" s="203">
        <v>270</v>
      </c>
      <c r="D357" s="204">
        <f t="shared" si="5"/>
        <v>124.44444444444444</v>
      </c>
    </row>
    <row r="358" spans="1:4">
      <c r="A358" s="146" t="s">
        <v>374</v>
      </c>
      <c r="B358" s="203">
        <v>551</v>
      </c>
      <c r="C358" s="203">
        <v>211</v>
      </c>
      <c r="D358" s="204">
        <f t="shared" si="5"/>
        <v>261.13744075829385</v>
      </c>
    </row>
    <row r="359" spans="1:4">
      <c r="A359" s="146" t="s">
        <v>375</v>
      </c>
      <c r="B359" s="203">
        <v>23313</v>
      </c>
      <c r="C359" s="203">
        <v>38362</v>
      </c>
      <c r="D359" s="204">
        <f t="shared" si="5"/>
        <v>60.771075543506591</v>
      </c>
    </row>
    <row r="360" spans="1:4">
      <c r="A360" s="146" t="s">
        <v>376</v>
      </c>
      <c r="B360" s="203">
        <v>3300</v>
      </c>
      <c r="C360" s="203">
        <v>5340</v>
      </c>
      <c r="D360" s="204">
        <f t="shared" si="5"/>
        <v>61.797752808988761</v>
      </c>
    </row>
    <row r="361" spans="1:4">
      <c r="A361" s="146" t="s">
        <v>377</v>
      </c>
      <c r="B361" s="203">
        <v>159</v>
      </c>
      <c r="C361" s="203">
        <v>1137</v>
      </c>
      <c r="D361" s="204">
        <f t="shared" si="5"/>
        <v>13.984168865435356</v>
      </c>
    </row>
    <row r="362" spans="1:4">
      <c r="A362" s="146" t="s">
        <v>378</v>
      </c>
      <c r="B362" s="203">
        <v>559</v>
      </c>
      <c r="C362" s="203">
        <v>550</v>
      </c>
      <c r="D362" s="204">
        <f t="shared" si="5"/>
        <v>101.63636363636364</v>
      </c>
    </row>
    <row r="363" spans="1:4">
      <c r="A363" s="146" t="s">
        <v>379</v>
      </c>
      <c r="B363" s="203">
        <v>790</v>
      </c>
      <c r="C363" s="203">
        <v>1654</v>
      </c>
      <c r="D363" s="204">
        <f t="shared" si="5"/>
        <v>47.762998790810158</v>
      </c>
    </row>
    <row r="364" spans="1:4">
      <c r="A364" s="146" t="s">
        <v>380</v>
      </c>
      <c r="B364" s="203">
        <v>54</v>
      </c>
      <c r="C364" s="203">
        <v>304</v>
      </c>
      <c r="D364" s="204">
        <f t="shared" si="5"/>
        <v>17.763157894736842</v>
      </c>
    </row>
    <row r="365" spans="1:4">
      <c r="A365" s="146" t="s">
        <v>381</v>
      </c>
      <c r="B365" s="203">
        <v>354</v>
      </c>
      <c r="C365" s="203">
        <v>345</v>
      </c>
      <c r="D365" s="204">
        <f t="shared" si="5"/>
        <v>102.60869565217392</v>
      </c>
    </row>
    <row r="366" spans="1:4">
      <c r="A366" s="146" t="s">
        <v>382</v>
      </c>
      <c r="B366" s="203">
        <v>18097</v>
      </c>
      <c r="C366" s="203">
        <v>29032</v>
      </c>
      <c r="D366" s="204">
        <f t="shared" si="5"/>
        <v>62.334665197023973</v>
      </c>
    </row>
    <row r="367" spans="1:4">
      <c r="A367" s="146" t="s">
        <v>383</v>
      </c>
      <c r="B367" s="203">
        <v>3880</v>
      </c>
      <c r="C367" s="203">
        <v>4177</v>
      </c>
      <c r="D367" s="204">
        <f t="shared" si="5"/>
        <v>92.889633708403167</v>
      </c>
    </row>
    <row r="368" spans="1:4">
      <c r="A368" s="146" t="s">
        <v>384</v>
      </c>
      <c r="B368" s="203">
        <v>3370</v>
      </c>
      <c r="C368" s="203">
        <v>3759</v>
      </c>
      <c r="D368" s="204">
        <f t="shared" si="5"/>
        <v>89.651503059324284</v>
      </c>
    </row>
    <row r="369" spans="1:4">
      <c r="A369" s="146" t="s">
        <v>385</v>
      </c>
      <c r="B369" s="203">
        <v>510</v>
      </c>
      <c r="C369" s="203">
        <v>418</v>
      </c>
      <c r="D369" s="204">
        <f t="shared" si="5"/>
        <v>122.00956937799043</v>
      </c>
    </row>
    <row r="370" spans="1:4">
      <c r="A370" s="146" t="s">
        <v>386</v>
      </c>
      <c r="B370" s="203">
        <v>11844</v>
      </c>
      <c r="C370" s="203">
        <v>8936</v>
      </c>
      <c r="D370" s="204">
        <f t="shared" si="5"/>
        <v>132.54252461951657</v>
      </c>
    </row>
    <row r="371" spans="1:4">
      <c r="A371" s="146" t="s">
        <v>387</v>
      </c>
      <c r="B371" s="203">
        <v>2720</v>
      </c>
      <c r="C371" s="203">
        <v>2691</v>
      </c>
      <c r="D371" s="204">
        <f t="shared" si="5"/>
        <v>101.07766629505758</v>
      </c>
    </row>
    <row r="372" spans="1:4">
      <c r="A372" s="146" t="s">
        <v>388</v>
      </c>
      <c r="B372" s="203">
        <v>805</v>
      </c>
      <c r="C372" s="203">
        <v>742</v>
      </c>
      <c r="D372" s="204">
        <f t="shared" si="5"/>
        <v>108.49056603773586</v>
      </c>
    </row>
    <row r="373" spans="1:4">
      <c r="A373" s="147" t="s">
        <v>389</v>
      </c>
      <c r="B373" s="203">
        <v>1011</v>
      </c>
      <c r="C373" s="203">
        <v>753</v>
      </c>
      <c r="D373" s="204">
        <f t="shared" si="5"/>
        <v>134.26294820717132</v>
      </c>
    </row>
    <row r="374" spans="1:4">
      <c r="A374" s="147" t="s">
        <v>390</v>
      </c>
      <c r="B374" s="203">
        <v>893</v>
      </c>
      <c r="C374" s="203">
        <v>870</v>
      </c>
      <c r="D374" s="204">
        <f t="shared" si="5"/>
        <v>102.64367816091955</v>
      </c>
    </row>
    <row r="375" spans="1:4">
      <c r="A375" s="147" t="s">
        <v>391</v>
      </c>
      <c r="B375" s="203">
        <v>2863</v>
      </c>
      <c r="C375" s="203">
        <v>2814</v>
      </c>
      <c r="D375" s="204">
        <f t="shared" si="5"/>
        <v>101.74129353233832</v>
      </c>
    </row>
    <row r="376" spans="1:4">
      <c r="A376" s="146" t="s">
        <v>392</v>
      </c>
      <c r="B376" s="203">
        <v>2827</v>
      </c>
      <c r="C376" s="203">
        <v>874</v>
      </c>
      <c r="D376" s="204">
        <f t="shared" si="5"/>
        <v>323.45537757437069</v>
      </c>
    </row>
    <row r="377" spans="1:4">
      <c r="A377" s="146" t="s">
        <v>393</v>
      </c>
      <c r="B377" s="203">
        <v>610</v>
      </c>
      <c r="C377" s="203">
        <v>0</v>
      </c>
      <c r="D377" s="204"/>
    </row>
    <row r="378" spans="1:4">
      <c r="A378" s="146" t="s">
        <v>394</v>
      </c>
      <c r="B378" s="203">
        <v>25</v>
      </c>
      <c r="C378" s="203">
        <v>25</v>
      </c>
      <c r="D378" s="204">
        <f t="shared" si="5"/>
        <v>100</v>
      </c>
    </row>
    <row r="379" spans="1:4">
      <c r="A379" s="146" t="s">
        <v>395</v>
      </c>
      <c r="B379" s="203">
        <v>90</v>
      </c>
      <c r="C379" s="203">
        <v>167</v>
      </c>
      <c r="D379" s="204">
        <f t="shared" si="5"/>
        <v>53.892215568862277</v>
      </c>
    </row>
    <row r="380" spans="1:4">
      <c r="A380" s="146" t="s">
        <v>396</v>
      </c>
      <c r="B380" s="203">
        <v>421</v>
      </c>
      <c r="C380" s="203">
        <v>0</v>
      </c>
      <c r="D380" s="204"/>
    </row>
    <row r="381" spans="1:4">
      <c r="A381" s="146" t="s">
        <v>397</v>
      </c>
      <c r="B381" s="203">
        <v>421</v>
      </c>
      <c r="C381" s="203">
        <v>0</v>
      </c>
      <c r="D381" s="204"/>
    </row>
    <row r="382" spans="1:4">
      <c r="A382" s="146" t="s">
        <v>398</v>
      </c>
      <c r="B382" s="203">
        <v>9075</v>
      </c>
      <c r="C382" s="203">
        <v>8171</v>
      </c>
      <c r="D382" s="204">
        <f t="shared" si="5"/>
        <v>111.06351731734181</v>
      </c>
    </row>
    <row r="383" spans="1:4">
      <c r="A383" s="146" t="s">
        <v>399</v>
      </c>
      <c r="B383" s="203">
        <v>477</v>
      </c>
      <c r="C383" s="203">
        <v>498</v>
      </c>
      <c r="D383" s="204">
        <f t="shared" si="5"/>
        <v>95.783132530120483</v>
      </c>
    </row>
    <row r="384" spans="1:4">
      <c r="A384" s="146" t="s">
        <v>400</v>
      </c>
      <c r="B384" s="203">
        <v>2231</v>
      </c>
      <c r="C384" s="203">
        <v>6507</v>
      </c>
      <c r="D384" s="204">
        <f t="shared" si="5"/>
        <v>34.286153373290304</v>
      </c>
    </row>
    <row r="385" spans="1:4">
      <c r="A385" s="146" t="s">
        <v>401</v>
      </c>
      <c r="B385" s="203">
        <v>6367</v>
      </c>
      <c r="C385" s="203">
        <v>1166</v>
      </c>
      <c r="D385" s="204">
        <f t="shared" si="5"/>
        <v>546.05488850771872</v>
      </c>
    </row>
    <row r="386" spans="1:4">
      <c r="A386" s="146" t="s">
        <v>402</v>
      </c>
      <c r="B386" s="203">
        <v>17900</v>
      </c>
      <c r="C386" s="203">
        <f>18090-499</f>
        <v>17591</v>
      </c>
      <c r="D386" s="204">
        <f t="shared" si="5"/>
        <v>101.75658006935365</v>
      </c>
    </row>
    <row r="387" spans="1:4">
      <c r="A387" s="146" t="s">
        <v>403</v>
      </c>
      <c r="B387" s="203">
        <v>6644</v>
      </c>
      <c r="C387" s="203">
        <f>8852-293</f>
        <v>8559</v>
      </c>
      <c r="D387" s="204">
        <f t="shared" si="5"/>
        <v>77.625890875102229</v>
      </c>
    </row>
    <row r="388" spans="1:4">
      <c r="A388" s="146" t="s">
        <v>404</v>
      </c>
      <c r="B388" s="203">
        <v>8705</v>
      </c>
      <c r="C388" s="203">
        <f>7938-206</f>
        <v>7732</v>
      </c>
      <c r="D388" s="204">
        <f t="shared" si="5"/>
        <v>112.5840662183135</v>
      </c>
    </row>
    <row r="389" spans="1:4">
      <c r="A389" s="146" t="s">
        <v>405</v>
      </c>
      <c r="B389" s="203">
        <v>31</v>
      </c>
      <c r="C389" s="203">
        <v>0</v>
      </c>
      <c r="D389" s="204"/>
    </row>
    <row r="390" spans="1:4">
      <c r="A390" s="146" t="s">
        <v>406</v>
      </c>
      <c r="B390" s="203">
        <v>2520</v>
      </c>
      <c r="C390" s="203">
        <v>1300</v>
      </c>
      <c r="D390" s="204">
        <f t="shared" ref="D390:D453" si="6">B390/C390*100</f>
        <v>193.84615384615384</v>
      </c>
    </row>
    <row r="391" spans="1:4">
      <c r="A391" s="146" t="s">
        <v>407</v>
      </c>
      <c r="B391" s="203">
        <v>179991</v>
      </c>
      <c r="C391" s="203">
        <v>169245</v>
      </c>
      <c r="D391" s="204">
        <f t="shared" si="6"/>
        <v>106.34937516617921</v>
      </c>
    </row>
    <row r="392" spans="1:4">
      <c r="A392" s="148" t="s">
        <v>408</v>
      </c>
      <c r="B392" s="203">
        <v>179991</v>
      </c>
      <c r="C392" s="203">
        <v>169245</v>
      </c>
      <c r="D392" s="204">
        <f t="shared" si="6"/>
        <v>106.34937516617921</v>
      </c>
    </row>
    <row r="393" spans="1:4">
      <c r="A393" s="148" t="s">
        <v>409</v>
      </c>
      <c r="B393" s="203">
        <v>1263</v>
      </c>
      <c r="C393" s="203">
        <v>1039</v>
      </c>
      <c r="D393" s="204">
        <f t="shared" si="6"/>
        <v>121.55919153031762</v>
      </c>
    </row>
    <row r="394" spans="1:4">
      <c r="A394" s="146" t="s">
        <v>410</v>
      </c>
      <c r="B394" s="203">
        <v>1072</v>
      </c>
      <c r="C394" s="203">
        <v>1039</v>
      </c>
      <c r="D394" s="204">
        <f t="shared" si="6"/>
        <v>103.17613089509143</v>
      </c>
    </row>
    <row r="395" spans="1:4">
      <c r="A395" s="146" t="s">
        <v>411</v>
      </c>
      <c r="B395" s="203">
        <v>191</v>
      </c>
      <c r="C395" s="203">
        <v>0</v>
      </c>
      <c r="D395" s="204"/>
    </row>
    <row r="396" spans="1:4">
      <c r="A396" s="148" t="s">
        <v>412</v>
      </c>
      <c r="B396" s="203">
        <v>2</v>
      </c>
      <c r="C396" s="203">
        <v>5</v>
      </c>
      <c r="D396" s="204">
        <f t="shared" si="6"/>
        <v>40</v>
      </c>
    </row>
    <row r="397" spans="1:4">
      <c r="A397" s="148" t="s">
        <v>413</v>
      </c>
      <c r="B397" s="203">
        <v>2</v>
      </c>
      <c r="C397" s="203">
        <v>5</v>
      </c>
      <c r="D397" s="204">
        <f t="shared" si="6"/>
        <v>40</v>
      </c>
    </row>
    <row r="398" spans="1:4">
      <c r="A398" s="146" t="s">
        <v>414</v>
      </c>
      <c r="B398" s="203">
        <v>7686</v>
      </c>
      <c r="C398" s="203">
        <v>3969</v>
      </c>
      <c r="D398" s="204">
        <f t="shared" si="6"/>
        <v>193.65079365079364</v>
      </c>
    </row>
    <row r="399" spans="1:4">
      <c r="A399" s="146" t="s">
        <v>115</v>
      </c>
      <c r="B399" s="203">
        <v>931</v>
      </c>
      <c r="C399" s="203">
        <v>0</v>
      </c>
      <c r="D399" s="204"/>
    </row>
    <row r="400" spans="1:4">
      <c r="A400" s="146" t="s">
        <v>116</v>
      </c>
      <c r="B400" s="203">
        <v>858</v>
      </c>
      <c r="C400" s="203">
        <v>0</v>
      </c>
      <c r="D400" s="204"/>
    </row>
    <row r="401" spans="1:4">
      <c r="A401" s="146" t="s">
        <v>415</v>
      </c>
      <c r="B401" s="203">
        <v>0</v>
      </c>
      <c r="C401" s="203">
        <v>587</v>
      </c>
      <c r="D401" s="204">
        <f t="shared" si="6"/>
        <v>0</v>
      </c>
    </row>
    <row r="402" spans="1:4">
      <c r="A402" s="146" t="s">
        <v>120</v>
      </c>
      <c r="B402" s="203">
        <v>3863</v>
      </c>
      <c r="C402" s="203">
        <v>2397</v>
      </c>
      <c r="D402" s="204">
        <f t="shared" si="6"/>
        <v>161.15978306216104</v>
      </c>
    </row>
    <row r="403" spans="1:4">
      <c r="A403" s="146" t="s">
        <v>416</v>
      </c>
      <c r="B403" s="203">
        <v>2034</v>
      </c>
      <c r="C403" s="203">
        <v>985</v>
      </c>
      <c r="D403" s="204">
        <f t="shared" si="6"/>
        <v>206.497461928934</v>
      </c>
    </row>
    <row r="404" spans="1:4">
      <c r="A404" s="146" t="s">
        <v>417</v>
      </c>
      <c r="B404" s="203">
        <v>2533</v>
      </c>
      <c r="C404" s="203">
        <v>6158</v>
      </c>
      <c r="D404" s="204">
        <f t="shared" si="6"/>
        <v>41.133484897694053</v>
      </c>
    </row>
    <row r="405" spans="1:4">
      <c r="A405" s="146" t="s">
        <v>418</v>
      </c>
      <c r="B405" s="203">
        <v>2533</v>
      </c>
      <c r="C405" s="203">
        <v>6158</v>
      </c>
      <c r="D405" s="204">
        <f t="shared" si="6"/>
        <v>41.133484897694053</v>
      </c>
    </row>
    <row r="406" spans="1:4">
      <c r="A406" s="146" t="s">
        <v>419</v>
      </c>
      <c r="B406" s="203">
        <v>5595</v>
      </c>
      <c r="C406" s="203">
        <v>3662</v>
      </c>
      <c r="D406" s="204">
        <f t="shared" si="6"/>
        <v>152.78536318951393</v>
      </c>
    </row>
    <row r="407" spans="1:4">
      <c r="A407" s="146" t="s">
        <v>420</v>
      </c>
      <c r="B407" s="203">
        <v>5595</v>
      </c>
      <c r="C407" s="203">
        <v>3662</v>
      </c>
      <c r="D407" s="204">
        <f t="shared" si="6"/>
        <v>152.78536318951393</v>
      </c>
    </row>
    <row r="408" spans="1:4">
      <c r="A408" s="146" t="s">
        <v>421</v>
      </c>
      <c r="B408" s="203">
        <v>33156</v>
      </c>
      <c r="C408" s="203">
        <f>32310-17200</f>
        <v>15110</v>
      </c>
      <c r="D408" s="204">
        <f t="shared" si="6"/>
        <v>219.43084050297816</v>
      </c>
    </row>
    <row r="409" spans="1:4">
      <c r="A409" s="146" t="s">
        <v>1058</v>
      </c>
      <c r="B409" s="203">
        <v>18656</v>
      </c>
      <c r="C409" s="203">
        <f>17728-16000</f>
        <v>1728</v>
      </c>
      <c r="D409" s="204">
        <f t="shared" si="6"/>
        <v>1079.6296296296296</v>
      </c>
    </row>
    <row r="410" spans="1:4">
      <c r="A410" s="146" t="s">
        <v>115</v>
      </c>
      <c r="B410" s="203">
        <v>6342</v>
      </c>
      <c r="C410" s="203">
        <f>5831-5188</f>
        <v>643</v>
      </c>
      <c r="D410" s="204">
        <f t="shared" si="6"/>
        <v>986.3141524105755</v>
      </c>
    </row>
    <row r="411" spans="1:4">
      <c r="A411" s="146" t="s">
        <v>116</v>
      </c>
      <c r="B411" s="203">
        <v>2055</v>
      </c>
      <c r="C411" s="203">
        <f>2054-1977</f>
        <v>77</v>
      </c>
      <c r="D411" s="204">
        <f t="shared" si="6"/>
        <v>2668.8311688311687</v>
      </c>
    </row>
    <row r="412" spans="1:4">
      <c r="A412" s="146" t="s">
        <v>422</v>
      </c>
      <c r="B412" s="203">
        <v>5</v>
      </c>
      <c r="C412" s="203">
        <v>5</v>
      </c>
      <c r="D412" s="204">
        <f t="shared" si="6"/>
        <v>100</v>
      </c>
    </row>
    <row r="413" spans="1:4">
      <c r="A413" s="146" t="s">
        <v>423</v>
      </c>
      <c r="B413" s="203">
        <v>10254</v>
      </c>
      <c r="C413" s="203">
        <f>9838-8835</f>
        <v>1003</v>
      </c>
      <c r="D413" s="204">
        <f t="shared" si="6"/>
        <v>1022.333000997009</v>
      </c>
    </row>
    <row r="414" spans="1:4">
      <c r="A414" s="146" t="s">
        <v>424</v>
      </c>
      <c r="B414" s="203">
        <v>229</v>
      </c>
      <c r="C414" s="203">
        <v>421</v>
      </c>
      <c r="D414" s="204">
        <f t="shared" si="6"/>
        <v>54.394299287410931</v>
      </c>
    </row>
    <row r="415" spans="1:4">
      <c r="A415" s="146" t="s">
        <v>425</v>
      </c>
      <c r="B415" s="203">
        <v>229</v>
      </c>
      <c r="C415" s="203">
        <v>421</v>
      </c>
      <c r="D415" s="204">
        <f t="shared" si="6"/>
        <v>54.394299287410931</v>
      </c>
    </row>
    <row r="416" spans="1:4">
      <c r="A416" s="146" t="s">
        <v>426</v>
      </c>
      <c r="B416" s="203">
        <v>7126</v>
      </c>
      <c r="C416" s="203">
        <v>7048</v>
      </c>
      <c r="D416" s="204">
        <f t="shared" si="6"/>
        <v>101.10669693530079</v>
      </c>
    </row>
    <row r="417" spans="1:4">
      <c r="A417" s="146" t="s">
        <v>427</v>
      </c>
      <c r="B417" s="203">
        <v>151</v>
      </c>
      <c r="C417" s="203">
        <v>6</v>
      </c>
      <c r="D417" s="204">
        <f t="shared" si="6"/>
        <v>2516.666666666667</v>
      </c>
    </row>
    <row r="418" spans="1:4">
      <c r="A418" s="146" t="s">
        <v>428</v>
      </c>
      <c r="B418" s="203">
        <v>3734</v>
      </c>
      <c r="C418" s="203">
        <v>4199</v>
      </c>
      <c r="D418" s="204">
        <f t="shared" si="6"/>
        <v>88.925934746368185</v>
      </c>
    </row>
    <row r="419" spans="1:4">
      <c r="A419" s="146" t="s">
        <v>429</v>
      </c>
      <c r="B419" s="203">
        <v>3063</v>
      </c>
      <c r="C419" s="203">
        <v>2263</v>
      </c>
      <c r="D419" s="204">
        <f t="shared" si="6"/>
        <v>135.35130357931948</v>
      </c>
    </row>
    <row r="420" spans="1:4">
      <c r="A420" s="146" t="s">
        <v>430</v>
      </c>
      <c r="B420" s="203">
        <v>178</v>
      </c>
      <c r="C420" s="203">
        <v>580</v>
      </c>
      <c r="D420" s="204">
        <f t="shared" si="6"/>
        <v>30.689655172413794</v>
      </c>
    </row>
    <row r="421" spans="1:4">
      <c r="A421" s="146" t="s">
        <v>431</v>
      </c>
      <c r="B421" s="203">
        <v>4592</v>
      </c>
      <c r="C421" s="203">
        <f>4592-1200</f>
        <v>3392</v>
      </c>
      <c r="D421" s="204">
        <f t="shared" si="6"/>
        <v>135.37735849056605</v>
      </c>
    </row>
    <row r="422" spans="1:4">
      <c r="A422" s="146" t="s">
        <v>432</v>
      </c>
      <c r="B422" s="203">
        <v>1200</v>
      </c>
      <c r="C422" s="203">
        <v>0</v>
      </c>
      <c r="D422" s="204"/>
    </row>
    <row r="423" spans="1:4">
      <c r="A423" s="146" t="s">
        <v>433</v>
      </c>
      <c r="B423" s="203">
        <v>3392</v>
      </c>
      <c r="C423" s="203">
        <v>3392</v>
      </c>
      <c r="D423" s="204">
        <f t="shared" si="6"/>
        <v>100</v>
      </c>
    </row>
    <row r="424" spans="1:4">
      <c r="A424" s="146" t="s">
        <v>434</v>
      </c>
      <c r="B424" s="203">
        <v>1191</v>
      </c>
      <c r="C424" s="203">
        <v>955</v>
      </c>
      <c r="D424" s="204">
        <f t="shared" si="6"/>
        <v>124.71204188481676</v>
      </c>
    </row>
    <row r="425" spans="1:4">
      <c r="A425" s="146" t="s">
        <v>435</v>
      </c>
      <c r="B425" s="203">
        <v>1191</v>
      </c>
      <c r="C425" s="203">
        <v>955</v>
      </c>
      <c r="D425" s="204">
        <f t="shared" si="6"/>
        <v>124.71204188481676</v>
      </c>
    </row>
    <row r="426" spans="1:4">
      <c r="A426" s="146" t="s">
        <v>436</v>
      </c>
      <c r="B426" s="203">
        <v>1212</v>
      </c>
      <c r="C426" s="203">
        <v>1406</v>
      </c>
      <c r="D426" s="204">
        <f t="shared" si="6"/>
        <v>86.201991465149362</v>
      </c>
    </row>
    <row r="427" spans="1:4">
      <c r="A427" s="146" t="s">
        <v>437</v>
      </c>
      <c r="B427" s="203">
        <v>110</v>
      </c>
      <c r="C427" s="203">
        <v>415</v>
      </c>
      <c r="D427" s="204">
        <f t="shared" si="6"/>
        <v>26.506024096385545</v>
      </c>
    </row>
    <row r="428" spans="1:4">
      <c r="A428" s="146" t="s">
        <v>438</v>
      </c>
      <c r="B428" s="203">
        <v>802</v>
      </c>
      <c r="C428" s="203">
        <v>691</v>
      </c>
      <c r="D428" s="204">
        <f t="shared" si="6"/>
        <v>116.06367583212736</v>
      </c>
    </row>
    <row r="429" spans="1:4">
      <c r="A429" s="146" t="s">
        <v>439</v>
      </c>
      <c r="B429" s="203">
        <v>300</v>
      </c>
      <c r="C429" s="203">
        <v>300</v>
      </c>
      <c r="D429" s="204">
        <f t="shared" si="6"/>
        <v>100</v>
      </c>
    </row>
    <row r="430" spans="1:4">
      <c r="A430" s="146" t="s">
        <v>440</v>
      </c>
      <c r="B430" s="203">
        <v>150</v>
      </c>
      <c r="C430" s="203">
        <v>160</v>
      </c>
      <c r="D430" s="204">
        <f t="shared" si="6"/>
        <v>93.75</v>
      </c>
    </row>
    <row r="431" spans="1:4">
      <c r="A431" s="146" t="s">
        <v>441</v>
      </c>
      <c r="B431" s="203">
        <v>150</v>
      </c>
      <c r="C431" s="203">
        <v>160</v>
      </c>
      <c r="D431" s="204">
        <f t="shared" si="6"/>
        <v>93.75</v>
      </c>
    </row>
    <row r="432" spans="1:4">
      <c r="A432" s="146" t="s">
        <v>442</v>
      </c>
      <c r="B432" s="203">
        <v>69616</v>
      </c>
      <c r="C432" s="203">
        <v>76464</v>
      </c>
      <c r="D432" s="204">
        <f t="shared" si="6"/>
        <v>91.044151496128904</v>
      </c>
    </row>
    <row r="433" spans="1:4">
      <c r="A433" s="146" t="s">
        <v>443</v>
      </c>
      <c r="B433" s="203">
        <v>16790</v>
      </c>
      <c r="C433" s="203">
        <v>16768</v>
      </c>
      <c r="D433" s="204">
        <f t="shared" si="6"/>
        <v>100.13120229007633</v>
      </c>
    </row>
    <row r="434" spans="1:4">
      <c r="A434" s="146" t="s">
        <v>115</v>
      </c>
      <c r="B434" s="203">
        <v>3119</v>
      </c>
      <c r="C434" s="203">
        <v>3486</v>
      </c>
      <c r="D434" s="204">
        <f t="shared" si="6"/>
        <v>89.472174411933452</v>
      </c>
    </row>
    <row r="435" spans="1:4">
      <c r="A435" s="146" t="s">
        <v>116</v>
      </c>
      <c r="B435" s="203">
        <v>2369</v>
      </c>
      <c r="C435" s="203">
        <v>2253</v>
      </c>
      <c r="D435" s="204">
        <f t="shared" si="6"/>
        <v>105.14869063470928</v>
      </c>
    </row>
    <row r="436" spans="1:4">
      <c r="A436" s="146" t="s">
        <v>444</v>
      </c>
      <c r="B436" s="203">
        <v>3435</v>
      </c>
      <c r="C436" s="203">
        <v>3139</v>
      </c>
      <c r="D436" s="204">
        <f t="shared" si="6"/>
        <v>109.42975469894871</v>
      </c>
    </row>
    <row r="437" spans="1:4">
      <c r="A437" s="146" t="s">
        <v>445</v>
      </c>
      <c r="B437" s="203">
        <v>200</v>
      </c>
      <c r="C437" s="203">
        <v>200</v>
      </c>
      <c r="D437" s="204">
        <f t="shared" si="6"/>
        <v>100</v>
      </c>
    </row>
    <row r="438" spans="1:4">
      <c r="A438" s="146" t="s">
        <v>446</v>
      </c>
      <c r="B438" s="203">
        <v>123</v>
      </c>
      <c r="C438" s="203">
        <v>116</v>
      </c>
      <c r="D438" s="204">
        <f t="shared" si="6"/>
        <v>106.03448275862068</v>
      </c>
    </row>
    <row r="439" spans="1:4">
      <c r="A439" s="146" t="s">
        <v>447</v>
      </c>
      <c r="B439" s="203">
        <v>7544</v>
      </c>
      <c r="C439" s="203">
        <v>7574</v>
      </c>
      <c r="D439" s="204">
        <f t="shared" si="6"/>
        <v>99.603908106680748</v>
      </c>
    </row>
    <row r="440" spans="1:4">
      <c r="A440" s="146" t="s">
        <v>448</v>
      </c>
      <c r="B440" s="203">
        <v>300</v>
      </c>
      <c r="C440" s="203">
        <v>400</v>
      </c>
      <c r="D440" s="204">
        <f t="shared" si="6"/>
        <v>75</v>
      </c>
    </row>
    <row r="441" spans="1:4">
      <c r="A441" s="146" t="s">
        <v>449</v>
      </c>
      <c r="B441" s="203">
        <v>300</v>
      </c>
      <c r="C441" s="203">
        <v>400</v>
      </c>
      <c r="D441" s="204">
        <f t="shared" si="6"/>
        <v>75</v>
      </c>
    </row>
    <row r="442" spans="1:4">
      <c r="A442" s="146" t="s">
        <v>450</v>
      </c>
      <c r="B442" s="203">
        <v>34403</v>
      </c>
      <c r="C442" s="203">
        <v>42840</v>
      </c>
      <c r="D442" s="204">
        <f t="shared" si="6"/>
        <v>80.305788982259571</v>
      </c>
    </row>
    <row r="443" spans="1:4">
      <c r="A443" s="146" t="s">
        <v>451</v>
      </c>
      <c r="B443" s="203">
        <v>34403</v>
      </c>
      <c r="C443" s="203">
        <v>42840</v>
      </c>
      <c r="D443" s="204">
        <f t="shared" si="6"/>
        <v>80.305788982259571</v>
      </c>
    </row>
    <row r="444" spans="1:4">
      <c r="A444" s="146" t="s">
        <v>452</v>
      </c>
      <c r="B444" s="203">
        <v>16303</v>
      </c>
      <c r="C444" s="203">
        <v>14701</v>
      </c>
      <c r="D444" s="204">
        <f t="shared" si="6"/>
        <v>110.89721787633495</v>
      </c>
    </row>
    <row r="445" spans="1:4">
      <c r="A445" s="146" t="s">
        <v>453</v>
      </c>
      <c r="B445" s="203">
        <v>16303</v>
      </c>
      <c r="C445" s="203">
        <v>14701</v>
      </c>
      <c r="D445" s="204">
        <f t="shared" si="6"/>
        <v>110.89721787633495</v>
      </c>
    </row>
    <row r="446" spans="1:4">
      <c r="A446" s="146" t="s">
        <v>454</v>
      </c>
      <c r="B446" s="203">
        <v>1817</v>
      </c>
      <c r="C446" s="203">
        <v>1750</v>
      </c>
      <c r="D446" s="204">
        <f t="shared" si="6"/>
        <v>103.82857142857142</v>
      </c>
    </row>
    <row r="447" spans="1:4">
      <c r="A447" s="146" t="s">
        <v>455</v>
      </c>
      <c r="B447" s="203">
        <v>1817</v>
      </c>
      <c r="C447" s="203">
        <v>1750</v>
      </c>
      <c r="D447" s="204">
        <f t="shared" si="6"/>
        <v>103.82857142857142</v>
      </c>
    </row>
    <row r="448" spans="1:4">
      <c r="A448" s="146" t="s">
        <v>456</v>
      </c>
      <c r="B448" s="203">
        <v>3</v>
      </c>
      <c r="C448" s="203">
        <v>5</v>
      </c>
      <c r="D448" s="204">
        <f t="shared" si="6"/>
        <v>60</v>
      </c>
    </row>
    <row r="449" spans="1:4">
      <c r="A449" s="146" t="s">
        <v>457</v>
      </c>
      <c r="B449" s="203">
        <v>3</v>
      </c>
      <c r="C449" s="203">
        <v>5</v>
      </c>
      <c r="D449" s="204">
        <f t="shared" si="6"/>
        <v>60</v>
      </c>
    </row>
    <row r="450" spans="1:4">
      <c r="A450" s="146" t="s">
        <v>458</v>
      </c>
      <c r="B450" s="203">
        <v>85583</v>
      </c>
      <c r="C450" s="203">
        <v>84777</v>
      </c>
      <c r="D450" s="204">
        <f t="shared" si="6"/>
        <v>100.95072956108378</v>
      </c>
    </row>
    <row r="451" spans="1:4">
      <c r="A451" s="146" t="s">
        <v>459</v>
      </c>
      <c r="B451" s="203">
        <v>17708</v>
      </c>
      <c r="C451" s="203">
        <v>21285</v>
      </c>
      <c r="D451" s="204">
        <f t="shared" si="6"/>
        <v>83.194738078459011</v>
      </c>
    </row>
    <row r="452" spans="1:4">
      <c r="A452" s="146" t="s">
        <v>115</v>
      </c>
      <c r="B452" s="203">
        <v>1697</v>
      </c>
      <c r="C452" s="203">
        <v>1320</v>
      </c>
      <c r="D452" s="204">
        <f t="shared" si="6"/>
        <v>128.56060606060606</v>
      </c>
    </row>
    <row r="453" spans="1:4">
      <c r="A453" s="146" t="s">
        <v>116</v>
      </c>
      <c r="B453" s="203">
        <v>331</v>
      </c>
      <c r="C453" s="203">
        <v>202</v>
      </c>
      <c r="D453" s="204">
        <f t="shared" si="6"/>
        <v>163.86138613861385</v>
      </c>
    </row>
    <row r="454" spans="1:4">
      <c r="A454" s="146" t="s">
        <v>120</v>
      </c>
      <c r="B454" s="203">
        <v>4350</v>
      </c>
      <c r="C454" s="203">
        <v>3830</v>
      </c>
      <c r="D454" s="204">
        <f t="shared" ref="D454:D517" si="7">B454/C454*100</f>
        <v>113.57702349869452</v>
      </c>
    </row>
    <row r="455" spans="1:4">
      <c r="A455" s="146" t="s">
        <v>460</v>
      </c>
      <c r="B455" s="203">
        <v>133</v>
      </c>
      <c r="C455" s="203">
        <v>61</v>
      </c>
      <c r="D455" s="204">
        <f t="shared" si="7"/>
        <v>218.03278688524591</v>
      </c>
    </row>
    <row r="456" spans="1:4">
      <c r="A456" s="146" t="s">
        <v>461</v>
      </c>
      <c r="B456" s="203">
        <v>404</v>
      </c>
      <c r="C456" s="203">
        <v>448</v>
      </c>
      <c r="D456" s="204">
        <f t="shared" si="7"/>
        <v>90.178571428571431</v>
      </c>
    </row>
    <row r="457" spans="1:4">
      <c r="A457" s="146" t="s">
        <v>462</v>
      </c>
      <c r="B457" s="203">
        <v>104</v>
      </c>
      <c r="C457" s="203">
        <v>16</v>
      </c>
      <c r="D457" s="204">
        <f t="shared" si="7"/>
        <v>650</v>
      </c>
    </row>
    <row r="458" spans="1:4">
      <c r="A458" s="146" t="s">
        <v>463</v>
      </c>
      <c r="B458" s="203">
        <v>12</v>
      </c>
      <c r="C458" s="203">
        <v>15</v>
      </c>
      <c r="D458" s="204">
        <f t="shared" si="7"/>
        <v>80</v>
      </c>
    </row>
    <row r="459" spans="1:4">
      <c r="A459" s="146" t="s">
        <v>464</v>
      </c>
      <c r="B459" s="203">
        <v>100</v>
      </c>
      <c r="C459" s="203">
        <v>390</v>
      </c>
      <c r="D459" s="204">
        <f t="shared" si="7"/>
        <v>25.641025641025639</v>
      </c>
    </row>
    <row r="460" spans="1:4">
      <c r="A460" s="146" t="s">
        <v>465</v>
      </c>
      <c r="B460" s="203">
        <v>580</v>
      </c>
      <c r="C460" s="203">
        <v>700</v>
      </c>
      <c r="D460" s="204">
        <f t="shared" si="7"/>
        <v>82.857142857142861</v>
      </c>
    </row>
    <row r="461" spans="1:4">
      <c r="A461" s="146" t="s">
        <v>466</v>
      </c>
      <c r="B461" s="203">
        <v>93</v>
      </c>
      <c r="C461" s="203">
        <v>118</v>
      </c>
      <c r="D461" s="204">
        <f t="shared" si="7"/>
        <v>78.813559322033896</v>
      </c>
    </row>
    <row r="462" spans="1:4">
      <c r="A462" s="146" t="s">
        <v>467</v>
      </c>
      <c r="B462" s="203">
        <v>50</v>
      </c>
      <c r="C462" s="203">
        <v>50</v>
      </c>
      <c r="D462" s="204">
        <f t="shared" si="7"/>
        <v>100</v>
      </c>
    </row>
    <row r="463" spans="1:4">
      <c r="A463" s="146" t="s">
        <v>468</v>
      </c>
      <c r="B463" s="203">
        <v>5865</v>
      </c>
      <c r="C463" s="203">
        <v>5400</v>
      </c>
      <c r="D463" s="204">
        <f t="shared" si="7"/>
        <v>108.6111111111111</v>
      </c>
    </row>
    <row r="464" spans="1:4">
      <c r="A464" s="146" t="s">
        <v>469</v>
      </c>
      <c r="B464" s="203">
        <v>1151</v>
      </c>
      <c r="C464" s="203">
        <v>1000</v>
      </c>
      <c r="D464" s="204">
        <f t="shared" si="7"/>
        <v>115.10000000000001</v>
      </c>
    </row>
    <row r="465" spans="1:4">
      <c r="A465" s="146" t="s">
        <v>470</v>
      </c>
      <c r="B465" s="203">
        <v>59</v>
      </c>
      <c r="C465" s="203">
        <v>306</v>
      </c>
      <c r="D465" s="204">
        <f t="shared" si="7"/>
        <v>19.281045751633989</v>
      </c>
    </row>
    <row r="466" spans="1:4">
      <c r="A466" s="146" t="s">
        <v>471</v>
      </c>
      <c r="B466" s="203">
        <v>2779</v>
      </c>
      <c r="C466" s="203">
        <v>7429</v>
      </c>
      <c r="D466" s="204">
        <f t="shared" si="7"/>
        <v>37.407457262081032</v>
      </c>
    </row>
    <row r="467" spans="1:4">
      <c r="A467" s="146" t="s">
        <v>472</v>
      </c>
      <c r="B467" s="203">
        <v>13063</v>
      </c>
      <c r="C467" s="203">
        <v>11621</v>
      </c>
      <c r="D467" s="204">
        <f t="shared" si="7"/>
        <v>112.40857069099044</v>
      </c>
    </row>
    <row r="468" spans="1:4">
      <c r="A468" s="146" t="s">
        <v>115</v>
      </c>
      <c r="B468" s="203">
        <v>931</v>
      </c>
      <c r="C468" s="203">
        <v>865</v>
      </c>
      <c r="D468" s="204">
        <f t="shared" si="7"/>
        <v>107.63005780346822</v>
      </c>
    </row>
    <row r="469" spans="1:4">
      <c r="A469" s="146" t="s">
        <v>116</v>
      </c>
      <c r="B469" s="203">
        <v>170</v>
      </c>
      <c r="C469" s="203">
        <v>78</v>
      </c>
      <c r="D469" s="204">
        <f t="shared" si="7"/>
        <v>217.94871794871793</v>
      </c>
    </row>
    <row r="470" spans="1:4">
      <c r="A470" s="146" t="s">
        <v>473</v>
      </c>
      <c r="B470" s="203">
        <v>1058</v>
      </c>
      <c r="C470" s="203">
        <v>1094</v>
      </c>
      <c r="D470" s="204">
        <f t="shared" si="7"/>
        <v>96.709323583180989</v>
      </c>
    </row>
    <row r="471" spans="1:4">
      <c r="A471" s="146" t="s">
        <v>474</v>
      </c>
      <c r="B471" s="203">
        <v>5228</v>
      </c>
      <c r="C471" s="203">
        <v>5750</v>
      </c>
      <c r="D471" s="204">
        <f t="shared" si="7"/>
        <v>90.921739130434787</v>
      </c>
    </row>
    <row r="472" spans="1:4">
      <c r="A472" s="146" t="s">
        <v>475</v>
      </c>
      <c r="B472" s="203">
        <v>10</v>
      </c>
      <c r="C472" s="203">
        <v>19</v>
      </c>
      <c r="D472" s="204">
        <f t="shared" si="7"/>
        <v>52.631578947368418</v>
      </c>
    </row>
    <row r="473" spans="1:4">
      <c r="A473" s="146" t="s">
        <v>476</v>
      </c>
      <c r="B473" s="203">
        <v>100</v>
      </c>
      <c r="C473" s="203">
        <v>98</v>
      </c>
      <c r="D473" s="204">
        <f t="shared" si="7"/>
        <v>102.04081632653062</v>
      </c>
    </row>
    <row r="474" spans="1:4">
      <c r="A474" s="146" t="s">
        <v>477</v>
      </c>
      <c r="B474" s="203">
        <v>3557</v>
      </c>
      <c r="C474" s="203">
        <v>1575</v>
      </c>
      <c r="D474" s="204">
        <f t="shared" si="7"/>
        <v>225.84126984126982</v>
      </c>
    </row>
    <row r="475" spans="1:4">
      <c r="A475" s="146" t="s">
        <v>478</v>
      </c>
      <c r="B475" s="203">
        <v>1330</v>
      </c>
      <c r="C475" s="203">
        <v>1500</v>
      </c>
      <c r="D475" s="204">
        <f t="shared" si="7"/>
        <v>88.666666666666671</v>
      </c>
    </row>
    <row r="476" spans="1:4">
      <c r="A476" s="146" t="s">
        <v>479</v>
      </c>
      <c r="B476" s="203">
        <v>65</v>
      </c>
      <c r="C476" s="203">
        <v>142</v>
      </c>
      <c r="D476" s="204">
        <f t="shared" si="7"/>
        <v>45.774647887323944</v>
      </c>
    </row>
    <row r="477" spans="1:4">
      <c r="A477" s="146" t="s">
        <v>480</v>
      </c>
      <c r="B477" s="203">
        <v>614</v>
      </c>
      <c r="C477" s="203">
        <v>500</v>
      </c>
      <c r="D477" s="204">
        <f t="shared" si="7"/>
        <v>122.8</v>
      </c>
    </row>
    <row r="478" spans="1:4">
      <c r="A478" s="146" t="s">
        <v>481</v>
      </c>
      <c r="B478" s="203">
        <v>23562</v>
      </c>
      <c r="C478" s="203">
        <v>24980</v>
      </c>
      <c r="D478" s="204">
        <f t="shared" si="7"/>
        <v>94.323458767013619</v>
      </c>
    </row>
    <row r="479" spans="1:4">
      <c r="A479" s="146" t="s">
        <v>115</v>
      </c>
      <c r="B479" s="203">
        <v>711</v>
      </c>
      <c r="C479" s="203">
        <v>787</v>
      </c>
      <c r="D479" s="204">
        <f t="shared" si="7"/>
        <v>90.343074968233793</v>
      </c>
    </row>
    <row r="480" spans="1:4">
      <c r="A480" s="146" t="s">
        <v>116</v>
      </c>
      <c r="B480" s="203">
        <v>7</v>
      </c>
      <c r="C480" s="203">
        <v>7</v>
      </c>
      <c r="D480" s="204">
        <f t="shared" si="7"/>
        <v>100</v>
      </c>
    </row>
    <row r="481" spans="1:4">
      <c r="A481" s="146" t="s">
        <v>482</v>
      </c>
      <c r="B481" s="203">
        <v>203</v>
      </c>
      <c r="C481" s="203">
        <v>220</v>
      </c>
      <c r="D481" s="204">
        <f t="shared" si="7"/>
        <v>92.272727272727266</v>
      </c>
    </row>
    <row r="482" spans="1:4">
      <c r="A482" s="146" t="s">
        <v>483</v>
      </c>
      <c r="B482" s="203">
        <v>7653</v>
      </c>
      <c r="C482" s="203">
        <v>7653</v>
      </c>
      <c r="D482" s="204">
        <f t="shared" si="7"/>
        <v>100</v>
      </c>
    </row>
    <row r="483" spans="1:4">
      <c r="A483" s="146" t="s">
        <v>484</v>
      </c>
      <c r="B483" s="203">
        <v>981</v>
      </c>
      <c r="C483" s="203">
        <v>1216</v>
      </c>
      <c r="D483" s="204">
        <f t="shared" si="7"/>
        <v>80.67434210526315</v>
      </c>
    </row>
    <row r="484" spans="1:4">
      <c r="A484" s="146" t="s">
        <v>485</v>
      </c>
      <c r="B484" s="203">
        <v>554</v>
      </c>
      <c r="C484" s="203">
        <v>697</v>
      </c>
      <c r="D484" s="204">
        <f t="shared" si="7"/>
        <v>79.483500717360116</v>
      </c>
    </row>
    <row r="485" spans="1:4">
      <c r="A485" s="146" t="s">
        <v>486</v>
      </c>
      <c r="B485" s="203">
        <v>19</v>
      </c>
      <c r="C485" s="203">
        <v>386</v>
      </c>
      <c r="D485" s="204">
        <f t="shared" si="7"/>
        <v>4.9222797927461137</v>
      </c>
    </row>
    <row r="486" spans="1:4">
      <c r="A486" s="146" t="s">
        <v>487</v>
      </c>
      <c r="B486" s="203">
        <v>3881</v>
      </c>
      <c r="C486" s="203">
        <v>4805</v>
      </c>
      <c r="D486" s="204">
        <f t="shared" si="7"/>
        <v>80.770031217481787</v>
      </c>
    </row>
    <row r="487" spans="1:4">
      <c r="A487" s="146" t="s">
        <v>488</v>
      </c>
      <c r="B487" s="203">
        <v>2237</v>
      </c>
      <c r="C487" s="203">
        <v>1857</v>
      </c>
      <c r="D487" s="204">
        <f t="shared" si="7"/>
        <v>120.46311254711901</v>
      </c>
    </row>
    <row r="488" spans="1:4">
      <c r="A488" s="146" t="s">
        <v>489</v>
      </c>
      <c r="B488" s="203">
        <v>3817</v>
      </c>
      <c r="C488" s="203">
        <v>4617</v>
      </c>
      <c r="D488" s="204">
        <f t="shared" si="7"/>
        <v>82.67273121074291</v>
      </c>
    </row>
    <row r="489" spans="1:4">
      <c r="A489" s="146" t="s">
        <v>490</v>
      </c>
      <c r="B489" s="203">
        <v>3499</v>
      </c>
      <c r="C489" s="203">
        <v>2735</v>
      </c>
      <c r="D489" s="204">
        <f t="shared" si="7"/>
        <v>127.93418647166361</v>
      </c>
    </row>
    <row r="490" spans="1:4">
      <c r="A490" s="146" t="s">
        <v>491</v>
      </c>
      <c r="B490" s="203">
        <v>7060</v>
      </c>
      <c r="C490" s="203">
        <v>6440</v>
      </c>
      <c r="D490" s="204">
        <f t="shared" si="7"/>
        <v>109.62732919254658</v>
      </c>
    </row>
    <row r="491" spans="1:4">
      <c r="A491" s="146" t="s">
        <v>492</v>
      </c>
      <c r="B491" s="203">
        <v>7060</v>
      </c>
      <c r="C491" s="203">
        <v>6440</v>
      </c>
      <c r="D491" s="204">
        <f t="shared" si="7"/>
        <v>109.62732919254658</v>
      </c>
    </row>
    <row r="492" spans="1:4">
      <c r="A492" s="146" t="s">
        <v>493</v>
      </c>
      <c r="B492" s="203">
        <v>1931</v>
      </c>
      <c r="C492" s="203">
        <v>2359</v>
      </c>
      <c r="D492" s="204">
        <f t="shared" si="7"/>
        <v>81.856718948707069</v>
      </c>
    </row>
    <row r="493" spans="1:4">
      <c r="A493" s="146" t="s">
        <v>494</v>
      </c>
      <c r="B493" s="203">
        <v>1150</v>
      </c>
      <c r="C493" s="203">
        <v>890</v>
      </c>
      <c r="D493" s="204">
        <f t="shared" si="7"/>
        <v>129.21348314606743</v>
      </c>
    </row>
    <row r="494" spans="1:4">
      <c r="A494" s="146" t="s">
        <v>495</v>
      </c>
      <c r="B494" s="203">
        <v>431</v>
      </c>
      <c r="C494" s="203">
        <v>1119</v>
      </c>
      <c r="D494" s="204">
        <f t="shared" si="7"/>
        <v>38.516532618409293</v>
      </c>
    </row>
    <row r="495" spans="1:4">
      <c r="A495" s="146" t="s">
        <v>496</v>
      </c>
      <c r="B495" s="203">
        <v>350</v>
      </c>
      <c r="C495" s="203">
        <v>350</v>
      </c>
      <c r="D495" s="204">
        <f t="shared" si="7"/>
        <v>100</v>
      </c>
    </row>
    <row r="496" spans="1:4">
      <c r="A496" s="146" t="s">
        <v>497</v>
      </c>
      <c r="B496" s="203">
        <v>869</v>
      </c>
      <c r="C496" s="203">
        <v>892</v>
      </c>
      <c r="D496" s="204">
        <f t="shared" si="7"/>
        <v>97.421524663677133</v>
      </c>
    </row>
    <row r="497" spans="1:4">
      <c r="A497" s="146" t="s">
        <v>498</v>
      </c>
      <c r="B497" s="203">
        <v>869</v>
      </c>
      <c r="C497" s="203">
        <v>792</v>
      </c>
      <c r="D497" s="204">
        <f t="shared" si="7"/>
        <v>109.72222222222223</v>
      </c>
    </row>
    <row r="498" spans="1:4">
      <c r="A498" s="146" t="s">
        <v>499</v>
      </c>
      <c r="B498" s="203"/>
      <c r="C498" s="203">
        <v>100</v>
      </c>
      <c r="D498" s="204">
        <f t="shared" si="7"/>
        <v>0</v>
      </c>
    </row>
    <row r="499" spans="1:4">
      <c r="A499" s="146" t="s">
        <v>500</v>
      </c>
      <c r="B499" s="203">
        <v>21390</v>
      </c>
      <c r="C499" s="203">
        <v>17200</v>
      </c>
      <c r="D499" s="204">
        <f t="shared" si="7"/>
        <v>124.36046511627907</v>
      </c>
    </row>
    <row r="500" spans="1:4">
      <c r="A500" s="146" t="s">
        <v>501</v>
      </c>
      <c r="B500" s="203">
        <v>21390</v>
      </c>
      <c r="C500" s="203">
        <v>17200</v>
      </c>
      <c r="D500" s="204">
        <f t="shared" si="7"/>
        <v>124.36046511627907</v>
      </c>
    </row>
    <row r="501" spans="1:4">
      <c r="A501" s="146" t="s">
        <v>502</v>
      </c>
      <c r="B501" s="203">
        <v>32087</v>
      </c>
      <c r="C501" s="203">
        <v>28732</v>
      </c>
      <c r="D501" s="204">
        <f t="shared" si="7"/>
        <v>111.67687595712097</v>
      </c>
    </row>
    <row r="502" spans="1:4">
      <c r="A502" s="146" t="s">
        <v>503</v>
      </c>
      <c r="B502" s="203">
        <v>17799</v>
      </c>
      <c r="C502" s="203">
        <v>14501</v>
      </c>
      <c r="D502" s="204">
        <f t="shared" si="7"/>
        <v>122.74325908558031</v>
      </c>
    </row>
    <row r="503" spans="1:4">
      <c r="A503" s="146" t="s">
        <v>115</v>
      </c>
      <c r="B503" s="203">
        <v>719</v>
      </c>
      <c r="C503" s="203">
        <v>870</v>
      </c>
      <c r="D503" s="204">
        <f t="shared" si="7"/>
        <v>82.643678160919549</v>
      </c>
    </row>
    <row r="504" spans="1:4">
      <c r="A504" s="146" t="s">
        <v>116</v>
      </c>
      <c r="B504" s="203">
        <v>550</v>
      </c>
      <c r="C504" s="203">
        <v>380</v>
      </c>
      <c r="D504" s="204">
        <f t="shared" si="7"/>
        <v>144.73684210526315</v>
      </c>
    </row>
    <row r="505" spans="1:4">
      <c r="A505" s="146" t="s">
        <v>504</v>
      </c>
      <c r="B505" s="203">
        <v>2005</v>
      </c>
      <c r="C505" s="203">
        <v>1970</v>
      </c>
      <c r="D505" s="204">
        <f t="shared" si="7"/>
        <v>101.77664974619289</v>
      </c>
    </row>
    <row r="506" spans="1:4">
      <c r="A506" s="146" t="s">
        <v>505</v>
      </c>
      <c r="B506" s="203">
        <v>380</v>
      </c>
      <c r="C506" s="203">
        <v>369</v>
      </c>
      <c r="D506" s="204">
        <f t="shared" si="7"/>
        <v>102.98102981029811</v>
      </c>
    </row>
    <row r="507" spans="1:4">
      <c r="A507" s="146" t="s">
        <v>506</v>
      </c>
      <c r="B507" s="203">
        <v>14145</v>
      </c>
      <c r="C507" s="203">
        <v>10912</v>
      </c>
      <c r="D507" s="204">
        <f t="shared" si="7"/>
        <v>129.62793255131965</v>
      </c>
    </row>
    <row r="508" spans="1:4">
      <c r="A508" s="146" t="s">
        <v>507</v>
      </c>
      <c r="B508" s="203">
        <v>5</v>
      </c>
      <c r="C508" s="203">
        <v>5</v>
      </c>
      <c r="D508" s="204">
        <f t="shared" si="7"/>
        <v>100</v>
      </c>
    </row>
    <row r="509" spans="1:4">
      <c r="A509" s="146" t="s">
        <v>508</v>
      </c>
      <c r="B509" s="203">
        <v>5</v>
      </c>
      <c r="C509" s="203">
        <v>5</v>
      </c>
      <c r="D509" s="204">
        <f t="shared" si="7"/>
        <v>100</v>
      </c>
    </row>
    <row r="510" spans="1:4">
      <c r="A510" s="146" t="s">
        <v>509</v>
      </c>
      <c r="B510" s="203">
        <v>14283</v>
      </c>
      <c r="C510" s="203">
        <v>14226</v>
      </c>
      <c r="D510" s="204">
        <f t="shared" si="7"/>
        <v>100.40067482075075</v>
      </c>
    </row>
    <row r="511" spans="1:4">
      <c r="A511" s="146" t="s">
        <v>510</v>
      </c>
      <c r="B511" s="203">
        <v>14000</v>
      </c>
      <c r="C511" s="203">
        <v>14000</v>
      </c>
      <c r="D511" s="204">
        <f t="shared" si="7"/>
        <v>100</v>
      </c>
    </row>
    <row r="512" spans="1:4">
      <c r="A512" s="146" t="s">
        <v>511</v>
      </c>
      <c r="B512" s="203">
        <v>283</v>
      </c>
      <c r="C512" s="203">
        <v>226</v>
      </c>
      <c r="D512" s="204">
        <f t="shared" si="7"/>
        <v>125.22123893805311</v>
      </c>
    </row>
    <row r="513" spans="1:4">
      <c r="A513" s="146" t="s">
        <v>512</v>
      </c>
      <c r="B513" s="203">
        <v>36299</v>
      </c>
      <c r="C513" s="203">
        <v>47235</v>
      </c>
      <c r="D513" s="204">
        <f t="shared" si="7"/>
        <v>76.847676511061707</v>
      </c>
    </row>
    <row r="514" spans="1:4">
      <c r="A514" s="146" t="s">
        <v>513</v>
      </c>
      <c r="B514" s="203">
        <v>678</v>
      </c>
      <c r="C514" s="203">
        <v>561</v>
      </c>
      <c r="D514" s="204">
        <f t="shared" si="7"/>
        <v>120.85561497326202</v>
      </c>
    </row>
    <row r="515" spans="1:4">
      <c r="A515" s="146" t="s">
        <v>115</v>
      </c>
      <c r="B515" s="203">
        <v>533</v>
      </c>
      <c r="C515" s="203">
        <v>510</v>
      </c>
      <c r="D515" s="204">
        <f t="shared" si="7"/>
        <v>104.50980392156863</v>
      </c>
    </row>
    <row r="516" spans="1:4">
      <c r="A516" s="146" t="s">
        <v>116</v>
      </c>
      <c r="B516" s="203">
        <v>145</v>
      </c>
      <c r="C516" s="203">
        <v>51</v>
      </c>
      <c r="D516" s="204">
        <f t="shared" si="7"/>
        <v>284.31372549019608</v>
      </c>
    </row>
    <row r="517" spans="1:4">
      <c r="A517" s="146" t="s">
        <v>514</v>
      </c>
      <c r="B517" s="203">
        <v>4462</v>
      </c>
      <c r="C517" s="203">
        <v>2457</v>
      </c>
      <c r="D517" s="204">
        <f t="shared" si="7"/>
        <v>181.6035816035816</v>
      </c>
    </row>
    <row r="518" spans="1:4">
      <c r="A518" s="146" t="s">
        <v>115</v>
      </c>
      <c r="B518" s="203">
        <v>1337</v>
      </c>
      <c r="C518" s="203">
        <v>1148</v>
      </c>
      <c r="D518" s="204">
        <f t="shared" ref="D518:D581" si="8">B518/C518*100</f>
        <v>116.46341463414633</v>
      </c>
    </row>
    <row r="519" spans="1:4">
      <c r="A519" s="146" t="s">
        <v>116</v>
      </c>
      <c r="B519" s="203">
        <v>362</v>
      </c>
      <c r="C519" s="203">
        <v>164</v>
      </c>
      <c r="D519" s="204">
        <f t="shared" si="8"/>
        <v>220.73170731707319</v>
      </c>
    </row>
    <row r="520" spans="1:4">
      <c r="A520" s="146" t="s">
        <v>515</v>
      </c>
      <c r="B520" s="203">
        <v>2763</v>
      </c>
      <c r="C520" s="203">
        <v>1145</v>
      </c>
      <c r="D520" s="204">
        <f t="shared" si="8"/>
        <v>241.31004366812226</v>
      </c>
    </row>
    <row r="521" spans="1:4">
      <c r="A521" s="146" t="s">
        <v>516</v>
      </c>
      <c r="B521" s="203">
        <v>555</v>
      </c>
      <c r="C521" s="203">
        <v>641</v>
      </c>
      <c r="D521" s="204">
        <f t="shared" si="8"/>
        <v>86.583463338533534</v>
      </c>
    </row>
    <row r="522" spans="1:4">
      <c r="A522" s="146" t="s">
        <v>115</v>
      </c>
      <c r="B522" s="203">
        <v>440</v>
      </c>
      <c r="C522" s="203">
        <v>521</v>
      </c>
      <c r="D522" s="204">
        <f t="shared" si="8"/>
        <v>84.452975047984651</v>
      </c>
    </row>
    <row r="523" spans="1:4">
      <c r="A523" s="146" t="s">
        <v>116</v>
      </c>
      <c r="B523" s="203">
        <v>105</v>
      </c>
      <c r="C523" s="203">
        <v>110</v>
      </c>
      <c r="D523" s="204">
        <f t="shared" si="8"/>
        <v>95.454545454545453</v>
      </c>
    </row>
    <row r="524" spans="1:4">
      <c r="A524" s="146" t="s">
        <v>517</v>
      </c>
      <c r="B524" s="203">
        <v>10</v>
      </c>
      <c r="C524" s="203">
        <v>10</v>
      </c>
      <c r="D524" s="204">
        <f t="shared" si="8"/>
        <v>100</v>
      </c>
    </row>
    <row r="525" spans="1:4">
      <c r="A525" s="146" t="s">
        <v>518</v>
      </c>
      <c r="B525" s="203">
        <v>30604</v>
      </c>
      <c r="C525" s="203">
        <v>43576</v>
      </c>
      <c r="D525" s="204">
        <f t="shared" si="8"/>
        <v>70.231319992656509</v>
      </c>
    </row>
    <row r="526" spans="1:4">
      <c r="A526" s="146" t="s">
        <v>519</v>
      </c>
      <c r="B526" s="203">
        <v>30604</v>
      </c>
      <c r="C526" s="203">
        <v>43576</v>
      </c>
      <c r="D526" s="204">
        <f t="shared" si="8"/>
        <v>70.231319992656509</v>
      </c>
    </row>
    <row r="527" spans="1:4">
      <c r="A527" s="146" t="s">
        <v>520</v>
      </c>
      <c r="B527" s="203">
        <v>16373</v>
      </c>
      <c r="C527" s="203">
        <v>19915</v>
      </c>
      <c r="D527" s="204">
        <f t="shared" si="8"/>
        <v>82.21441124780317</v>
      </c>
    </row>
    <row r="528" spans="1:4">
      <c r="A528" s="146" t="s">
        <v>521</v>
      </c>
      <c r="B528" s="203">
        <v>1315</v>
      </c>
      <c r="C528" s="203">
        <v>1495</v>
      </c>
      <c r="D528" s="204">
        <f t="shared" si="8"/>
        <v>87.959866220735776</v>
      </c>
    </row>
    <row r="529" spans="1:4">
      <c r="A529" s="146" t="s">
        <v>115</v>
      </c>
      <c r="B529" s="203">
        <v>483</v>
      </c>
      <c r="C529" s="203">
        <v>484</v>
      </c>
      <c r="D529" s="204">
        <f t="shared" si="8"/>
        <v>99.793388429752056</v>
      </c>
    </row>
    <row r="530" spans="1:4">
      <c r="A530" s="146" t="s">
        <v>116</v>
      </c>
      <c r="B530" s="203">
        <v>0</v>
      </c>
      <c r="C530" s="203">
        <v>106</v>
      </c>
      <c r="D530" s="204">
        <f t="shared" si="8"/>
        <v>0</v>
      </c>
    </row>
    <row r="531" spans="1:4">
      <c r="A531" s="146" t="s">
        <v>522</v>
      </c>
      <c r="B531" s="203">
        <v>832</v>
      </c>
      <c r="C531" s="203">
        <v>905</v>
      </c>
      <c r="D531" s="204">
        <f t="shared" si="8"/>
        <v>91.93370165745857</v>
      </c>
    </row>
    <row r="532" spans="1:4">
      <c r="A532" s="146" t="s">
        <v>523</v>
      </c>
      <c r="B532" s="203">
        <v>5277</v>
      </c>
      <c r="C532" s="203">
        <v>3930</v>
      </c>
      <c r="D532" s="204">
        <f t="shared" si="8"/>
        <v>134.27480916030535</v>
      </c>
    </row>
    <row r="533" spans="1:4">
      <c r="A533" s="146" t="s">
        <v>524</v>
      </c>
      <c r="B533" s="203">
        <v>5277</v>
      </c>
      <c r="C533" s="203">
        <v>3930</v>
      </c>
      <c r="D533" s="204">
        <f t="shared" si="8"/>
        <v>134.27480916030535</v>
      </c>
    </row>
    <row r="534" spans="1:4">
      <c r="A534" s="146" t="s">
        <v>525</v>
      </c>
      <c r="B534" s="203">
        <v>9933</v>
      </c>
      <c r="C534" s="203">
        <v>14490</v>
      </c>
      <c r="D534" s="204">
        <f t="shared" si="8"/>
        <v>68.550724637681157</v>
      </c>
    </row>
    <row r="535" spans="1:4">
      <c r="A535" s="150" t="s">
        <v>526</v>
      </c>
      <c r="B535" s="203">
        <v>9933</v>
      </c>
      <c r="C535" s="203">
        <v>14490</v>
      </c>
      <c r="D535" s="204">
        <f t="shared" si="8"/>
        <v>68.550724637681157</v>
      </c>
    </row>
    <row r="536" spans="1:4">
      <c r="A536" s="146" t="s">
        <v>527</v>
      </c>
      <c r="B536" s="203">
        <v>2195</v>
      </c>
      <c r="C536" s="203">
        <v>2710</v>
      </c>
      <c r="D536" s="204">
        <f t="shared" si="8"/>
        <v>80.996309963099634</v>
      </c>
    </row>
    <row r="537" spans="1:4">
      <c r="A537" s="149" t="s">
        <v>528</v>
      </c>
      <c r="B537" s="203">
        <v>2195</v>
      </c>
      <c r="C537" s="203">
        <v>2710</v>
      </c>
      <c r="D537" s="204">
        <f t="shared" si="8"/>
        <v>80.996309963099634</v>
      </c>
    </row>
    <row r="538" spans="1:4">
      <c r="A538" s="149" t="s">
        <v>529</v>
      </c>
      <c r="B538" s="203">
        <v>2195</v>
      </c>
      <c r="C538" s="203">
        <v>2710</v>
      </c>
      <c r="D538" s="204">
        <f t="shared" si="8"/>
        <v>80.996309963099634</v>
      </c>
    </row>
    <row r="539" spans="1:4">
      <c r="A539" s="146" t="s">
        <v>530</v>
      </c>
      <c r="B539" s="203">
        <v>2564</v>
      </c>
      <c r="C539" s="203">
        <v>2780</v>
      </c>
      <c r="D539" s="204">
        <f t="shared" si="8"/>
        <v>92.230215827338128</v>
      </c>
    </row>
    <row r="540" spans="1:4">
      <c r="A540" s="146" t="s">
        <v>531</v>
      </c>
      <c r="B540" s="203">
        <v>2564</v>
      </c>
      <c r="C540" s="203">
        <v>2780</v>
      </c>
      <c r="D540" s="204">
        <f t="shared" si="8"/>
        <v>92.230215827338128</v>
      </c>
    </row>
    <row r="541" spans="1:4">
      <c r="A541" s="146" t="s">
        <v>532</v>
      </c>
      <c r="B541" s="203">
        <v>6931</v>
      </c>
      <c r="C541" s="203">
        <v>6786</v>
      </c>
      <c r="D541" s="204">
        <f t="shared" si="8"/>
        <v>102.13675213675214</v>
      </c>
    </row>
    <row r="542" spans="1:4">
      <c r="A542" s="146" t="s">
        <v>533</v>
      </c>
      <c r="B542" s="203">
        <v>5754</v>
      </c>
      <c r="C542" s="203">
        <v>5639</v>
      </c>
      <c r="D542" s="204">
        <f t="shared" si="8"/>
        <v>102.0393686823905</v>
      </c>
    </row>
    <row r="543" spans="1:4">
      <c r="A543" s="146" t="s">
        <v>115</v>
      </c>
      <c r="B543" s="203">
        <v>1086</v>
      </c>
      <c r="C543" s="203">
        <v>948</v>
      </c>
      <c r="D543" s="204">
        <f t="shared" si="8"/>
        <v>114.55696202531647</v>
      </c>
    </row>
    <row r="544" spans="1:4">
      <c r="A544" s="146" t="s">
        <v>116</v>
      </c>
      <c r="B544" s="203">
        <v>104</v>
      </c>
      <c r="C544" s="203">
        <v>43</v>
      </c>
      <c r="D544" s="204">
        <f t="shared" si="8"/>
        <v>241.86046511627904</v>
      </c>
    </row>
    <row r="545" spans="1:4">
      <c r="A545" s="146" t="s">
        <v>534</v>
      </c>
      <c r="B545" s="203">
        <v>50</v>
      </c>
      <c r="C545" s="203">
        <v>0</v>
      </c>
      <c r="D545" s="204"/>
    </row>
    <row r="546" spans="1:4">
      <c r="A546" s="146" t="s">
        <v>535</v>
      </c>
      <c r="B546" s="203">
        <v>188</v>
      </c>
      <c r="C546" s="203">
        <v>0</v>
      </c>
      <c r="D546" s="204"/>
    </row>
    <row r="547" spans="1:4">
      <c r="A547" s="146" t="s">
        <v>536</v>
      </c>
      <c r="B547" s="203">
        <v>338</v>
      </c>
      <c r="C547" s="203">
        <v>10</v>
      </c>
      <c r="D547" s="204">
        <f t="shared" si="8"/>
        <v>3379.9999999999995</v>
      </c>
    </row>
    <row r="548" spans="1:4">
      <c r="A548" s="146" t="s">
        <v>537</v>
      </c>
      <c r="B548" s="203">
        <v>850</v>
      </c>
      <c r="C548" s="203">
        <v>300</v>
      </c>
      <c r="D548" s="204">
        <f t="shared" si="8"/>
        <v>283.33333333333337</v>
      </c>
    </row>
    <row r="549" spans="1:4">
      <c r="A549" s="146" t="s">
        <v>120</v>
      </c>
      <c r="B549" s="203">
        <v>2317</v>
      </c>
      <c r="C549" s="203">
        <v>2269</v>
      </c>
      <c r="D549" s="204">
        <f t="shared" si="8"/>
        <v>102.11546936976642</v>
      </c>
    </row>
    <row r="550" spans="1:4">
      <c r="A550" s="146" t="s">
        <v>538</v>
      </c>
      <c r="B550" s="203">
        <v>821</v>
      </c>
      <c r="C550" s="203">
        <v>2069</v>
      </c>
      <c r="D550" s="204">
        <f t="shared" si="8"/>
        <v>39.681005316578052</v>
      </c>
    </row>
    <row r="551" spans="1:4">
      <c r="A551" s="146" t="s">
        <v>539</v>
      </c>
      <c r="B551" s="203">
        <v>992</v>
      </c>
      <c r="C551" s="203">
        <v>982</v>
      </c>
      <c r="D551" s="204">
        <f t="shared" si="8"/>
        <v>101.01832993890021</v>
      </c>
    </row>
    <row r="552" spans="1:4">
      <c r="A552" s="146" t="s">
        <v>540</v>
      </c>
      <c r="B552" s="203">
        <v>379</v>
      </c>
      <c r="C552" s="203">
        <v>387</v>
      </c>
      <c r="D552" s="204">
        <f t="shared" si="8"/>
        <v>97.932816537467701</v>
      </c>
    </row>
    <row r="553" spans="1:4">
      <c r="A553" s="146" t="s">
        <v>541</v>
      </c>
      <c r="B553" s="203">
        <v>318</v>
      </c>
      <c r="C553" s="203">
        <v>318</v>
      </c>
      <c r="D553" s="204">
        <f t="shared" si="8"/>
        <v>100</v>
      </c>
    </row>
    <row r="554" spans="1:4">
      <c r="A554" s="146" t="s">
        <v>542</v>
      </c>
      <c r="B554" s="203">
        <v>0</v>
      </c>
      <c r="C554" s="203">
        <v>277</v>
      </c>
      <c r="D554" s="204">
        <f t="shared" si="8"/>
        <v>0</v>
      </c>
    </row>
    <row r="555" spans="1:4">
      <c r="A555" s="146" t="s">
        <v>543</v>
      </c>
      <c r="B555" s="203">
        <v>295</v>
      </c>
      <c r="C555" s="203">
        <v>0</v>
      </c>
      <c r="D555" s="204"/>
    </row>
    <row r="556" spans="1:4">
      <c r="A556" s="146" t="s">
        <v>544</v>
      </c>
      <c r="B556" s="203">
        <v>185</v>
      </c>
      <c r="C556" s="203">
        <v>165</v>
      </c>
      <c r="D556" s="204">
        <f t="shared" si="8"/>
        <v>112.12121212121211</v>
      </c>
    </row>
    <row r="557" spans="1:4">
      <c r="A557" s="146" t="s">
        <v>545</v>
      </c>
      <c r="B557" s="203">
        <v>185</v>
      </c>
      <c r="C557" s="203">
        <v>165</v>
      </c>
      <c r="D557" s="204">
        <f t="shared" si="8"/>
        <v>112.12121212121211</v>
      </c>
    </row>
    <row r="558" spans="1:4">
      <c r="A558" s="146" t="s">
        <v>546</v>
      </c>
      <c r="B558" s="203">
        <v>10324</v>
      </c>
      <c r="C558" s="203">
        <v>10132</v>
      </c>
      <c r="D558" s="204">
        <f t="shared" si="8"/>
        <v>101.89498618239242</v>
      </c>
    </row>
    <row r="559" spans="1:4">
      <c r="A559" s="146" t="s">
        <v>547</v>
      </c>
      <c r="B559" s="203">
        <v>6474</v>
      </c>
      <c r="C559" s="203">
        <v>6277</v>
      </c>
      <c r="D559" s="204">
        <f t="shared" si="8"/>
        <v>103.13844193085868</v>
      </c>
    </row>
    <row r="560" spans="1:4">
      <c r="A560" s="146" t="s">
        <v>548</v>
      </c>
      <c r="B560" s="203">
        <v>6024</v>
      </c>
      <c r="C560" s="203">
        <v>0</v>
      </c>
      <c r="D560" s="204"/>
    </row>
    <row r="561" spans="1:4">
      <c r="A561" s="146" t="s">
        <v>549</v>
      </c>
      <c r="B561" s="203">
        <v>397</v>
      </c>
      <c r="C561" s="203">
        <v>97</v>
      </c>
      <c r="D561" s="204">
        <f t="shared" si="8"/>
        <v>409.2783505154639</v>
      </c>
    </row>
    <row r="562" spans="1:4">
      <c r="A562" s="146" t="s">
        <v>550</v>
      </c>
      <c r="B562" s="203">
        <v>53</v>
      </c>
      <c r="C562" s="203">
        <v>0</v>
      </c>
      <c r="D562" s="204"/>
    </row>
    <row r="563" spans="1:4">
      <c r="A563" s="146" t="s">
        <v>551</v>
      </c>
      <c r="B563" s="203">
        <v>0</v>
      </c>
      <c r="C563" s="203">
        <v>6180</v>
      </c>
      <c r="D563" s="204">
        <f t="shared" si="8"/>
        <v>0</v>
      </c>
    </row>
    <row r="564" spans="1:4">
      <c r="A564" s="146" t="s">
        <v>552</v>
      </c>
      <c r="B564" s="203">
        <v>3850</v>
      </c>
      <c r="C564" s="203">
        <v>3855</v>
      </c>
      <c r="D564" s="204">
        <f t="shared" si="8"/>
        <v>99.870298313878081</v>
      </c>
    </row>
    <row r="565" spans="1:4">
      <c r="A565" s="146" t="s">
        <v>553</v>
      </c>
      <c r="B565" s="203">
        <v>1913</v>
      </c>
      <c r="C565" s="203">
        <v>1769</v>
      </c>
      <c r="D565" s="204">
        <f t="shared" si="8"/>
        <v>108.14019219898248</v>
      </c>
    </row>
    <row r="566" spans="1:4">
      <c r="A566" s="146" t="s">
        <v>554</v>
      </c>
      <c r="B566" s="203">
        <v>1937</v>
      </c>
      <c r="C566" s="203">
        <v>2086</v>
      </c>
      <c r="D566" s="204">
        <f t="shared" si="8"/>
        <v>92.857142857142861</v>
      </c>
    </row>
    <row r="567" spans="1:4">
      <c r="A567" s="146" t="s">
        <v>555</v>
      </c>
      <c r="B567" s="203">
        <v>3876</v>
      </c>
      <c r="C567" s="203">
        <v>4875</v>
      </c>
      <c r="D567" s="204">
        <f t="shared" si="8"/>
        <v>79.507692307692309</v>
      </c>
    </row>
    <row r="568" spans="1:4">
      <c r="A568" s="146" t="s">
        <v>556</v>
      </c>
      <c r="B568" s="203">
        <v>3626</v>
      </c>
      <c r="C568" s="203">
        <v>4575</v>
      </c>
      <c r="D568" s="204">
        <f t="shared" si="8"/>
        <v>79.256830601092901</v>
      </c>
    </row>
    <row r="569" spans="1:4">
      <c r="A569" s="146" t="s">
        <v>115</v>
      </c>
      <c r="B569" s="203">
        <v>0</v>
      </c>
      <c r="C569" s="203">
        <v>388</v>
      </c>
      <c r="D569" s="204">
        <f t="shared" si="8"/>
        <v>0</v>
      </c>
    </row>
    <row r="570" spans="1:4">
      <c r="A570" s="146" t="s">
        <v>116</v>
      </c>
      <c r="B570" s="203">
        <v>0</v>
      </c>
      <c r="C570" s="203">
        <v>174</v>
      </c>
      <c r="D570" s="204">
        <f t="shared" si="8"/>
        <v>0</v>
      </c>
    </row>
    <row r="571" spans="1:4">
      <c r="A571" s="146" t="s">
        <v>557</v>
      </c>
      <c r="B571" s="203">
        <v>1990</v>
      </c>
      <c r="C571" s="203">
        <v>1900</v>
      </c>
      <c r="D571" s="204">
        <f t="shared" si="8"/>
        <v>104.73684210526315</v>
      </c>
    </row>
    <row r="572" spans="1:4">
      <c r="A572" s="146" t="s">
        <v>120</v>
      </c>
      <c r="B572" s="203">
        <v>100</v>
      </c>
      <c r="C572" s="203">
        <v>102</v>
      </c>
      <c r="D572" s="204">
        <f t="shared" si="8"/>
        <v>98.039215686274503</v>
      </c>
    </row>
    <row r="573" spans="1:4">
      <c r="A573" s="146" t="s">
        <v>558</v>
      </c>
      <c r="B573" s="203">
        <v>1536</v>
      </c>
      <c r="C573" s="203">
        <v>2011</v>
      </c>
      <c r="D573" s="204">
        <f t="shared" si="8"/>
        <v>76.379910492292396</v>
      </c>
    </row>
    <row r="574" spans="1:4">
      <c r="A574" s="146" t="s">
        <v>559</v>
      </c>
      <c r="B574" s="203">
        <v>250</v>
      </c>
      <c r="C574" s="203">
        <v>300</v>
      </c>
      <c r="D574" s="204">
        <f t="shared" si="8"/>
        <v>83.333333333333343</v>
      </c>
    </row>
    <row r="575" spans="1:4">
      <c r="A575" s="146" t="s">
        <v>560</v>
      </c>
      <c r="B575" s="203">
        <v>250</v>
      </c>
      <c r="C575" s="203">
        <v>300</v>
      </c>
      <c r="D575" s="204">
        <f t="shared" si="8"/>
        <v>83.333333333333343</v>
      </c>
    </row>
    <row r="576" spans="1:4">
      <c r="A576" s="146" t="s">
        <v>561</v>
      </c>
      <c r="B576" s="203">
        <v>8561</v>
      </c>
      <c r="C576" s="203">
        <v>7113</v>
      </c>
      <c r="D576" s="204">
        <f t="shared" si="8"/>
        <v>120.35709264726557</v>
      </c>
    </row>
    <row r="577" spans="1:4">
      <c r="A577" s="146" t="s">
        <v>1014</v>
      </c>
      <c r="B577" s="203">
        <v>3043</v>
      </c>
      <c r="C577" s="203">
        <v>1731</v>
      </c>
      <c r="D577" s="204">
        <f t="shared" si="8"/>
        <v>175.79433853264007</v>
      </c>
    </row>
    <row r="578" spans="1:4">
      <c r="A578" s="146" t="s">
        <v>115</v>
      </c>
      <c r="B578" s="203">
        <v>612</v>
      </c>
      <c r="C578" s="203">
        <v>516</v>
      </c>
      <c r="D578" s="204">
        <f t="shared" si="8"/>
        <v>118.6046511627907</v>
      </c>
    </row>
    <row r="579" spans="1:4">
      <c r="A579" s="146" t="s">
        <v>116</v>
      </c>
      <c r="B579" s="203">
        <v>1728</v>
      </c>
      <c r="C579" s="203">
        <v>770</v>
      </c>
      <c r="D579" s="204">
        <f t="shared" si="8"/>
        <v>224.41558441558439</v>
      </c>
    </row>
    <row r="580" spans="1:4">
      <c r="A580" s="146" t="s">
        <v>562</v>
      </c>
      <c r="B580" s="203">
        <v>195</v>
      </c>
      <c r="C580" s="203">
        <v>100</v>
      </c>
      <c r="D580" s="204">
        <f t="shared" si="8"/>
        <v>195</v>
      </c>
    </row>
    <row r="581" spans="1:4">
      <c r="A581" s="146" t="s">
        <v>563</v>
      </c>
      <c r="B581" s="203">
        <v>114</v>
      </c>
      <c r="C581" s="203">
        <v>27</v>
      </c>
      <c r="D581" s="204">
        <f t="shared" si="8"/>
        <v>422.22222222222223</v>
      </c>
    </row>
    <row r="582" spans="1:4">
      <c r="A582" s="146" t="s">
        <v>120</v>
      </c>
      <c r="B582" s="203">
        <v>394</v>
      </c>
      <c r="C582" s="203">
        <v>280</v>
      </c>
      <c r="D582" s="204">
        <f t="shared" ref="D582:D628" si="9">B582/C582*100</f>
        <v>140.71428571428572</v>
      </c>
    </row>
    <row r="583" spans="1:4">
      <c r="A583" s="146" t="s">
        <v>564</v>
      </c>
      <c r="B583" s="203">
        <v>0</v>
      </c>
      <c r="C583" s="203">
        <v>38</v>
      </c>
      <c r="D583" s="204">
        <f t="shared" si="9"/>
        <v>0</v>
      </c>
    </row>
    <row r="584" spans="1:4">
      <c r="A584" s="146" t="s">
        <v>565</v>
      </c>
      <c r="B584" s="203">
        <v>4765</v>
      </c>
      <c r="C584" s="203">
        <v>4853</v>
      </c>
      <c r="D584" s="204">
        <f t="shared" si="9"/>
        <v>98.186688646198235</v>
      </c>
    </row>
    <row r="585" spans="1:4">
      <c r="A585" s="146" t="s">
        <v>116</v>
      </c>
      <c r="B585" s="203">
        <v>1502</v>
      </c>
      <c r="C585" s="203">
        <v>1500</v>
      </c>
      <c r="D585" s="204">
        <f t="shared" si="9"/>
        <v>100.13333333333334</v>
      </c>
    </row>
    <row r="586" spans="1:4">
      <c r="A586" s="146" t="s">
        <v>566</v>
      </c>
      <c r="B586" s="203">
        <v>500</v>
      </c>
      <c r="C586" s="203">
        <v>800</v>
      </c>
      <c r="D586" s="204">
        <f t="shared" si="9"/>
        <v>62.5</v>
      </c>
    </row>
    <row r="587" spans="1:4">
      <c r="A587" s="146" t="s">
        <v>567</v>
      </c>
      <c r="B587" s="203">
        <v>2763</v>
      </c>
      <c r="C587" s="203">
        <v>2553</v>
      </c>
      <c r="D587" s="204">
        <f t="shared" si="9"/>
        <v>108.22561692126908</v>
      </c>
    </row>
    <row r="588" spans="1:4">
      <c r="A588" s="146" t="s">
        <v>568</v>
      </c>
      <c r="B588" s="203">
        <v>312</v>
      </c>
      <c r="C588" s="203">
        <v>299</v>
      </c>
      <c r="D588" s="204">
        <f t="shared" si="9"/>
        <v>104.34782608695652</v>
      </c>
    </row>
    <row r="589" spans="1:4">
      <c r="A589" s="146" t="s">
        <v>115</v>
      </c>
      <c r="B589" s="203">
        <v>201</v>
      </c>
      <c r="C589" s="203">
        <v>216</v>
      </c>
      <c r="D589" s="204">
        <f t="shared" si="9"/>
        <v>93.055555555555557</v>
      </c>
    </row>
    <row r="590" spans="1:4">
      <c r="A590" s="146" t="s">
        <v>116</v>
      </c>
      <c r="B590" s="203">
        <v>76</v>
      </c>
      <c r="C590" s="203">
        <v>0</v>
      </c>
      <c r="D590" s="204"/>
    </row>
    <row r="591" spans="1:4">
      <c r="A591" s="146" t="s">
        <v>569</v>
      </c>
      <c r="B591" s="203">
        <v>0</v>
      </c>
      <c r="C591" s="203">
        <v>2</v>
      </c>
      <c r="D591" s="204">
        <f t="shared" si="9"/>
        <v>0</v>
      </c>
    </row>
    <row r="592" spans="1:4">
      <c r="A592" s="146" t="s">
        <v>570</v>
      </c>
      <c r="B592" s="203">
        <v>35</v>
      </c>
      <c r="C592" s="203">
        <v>26</v>
      </c>
      <c r="D592" s="204">
        <f t="shared" si="9"/>
        <v>134.61538461538461</v>
      </c>
    </row>
    <row r="593" spans="1:4">
      <c r="A593" s="146" t="s">
        <v>571</v>
      </c>
      <c r="B593" s="203">
        <v>0</v>
      </c>
      <c r="C593" s="203">
        <v>20</v>
      </c>
      <c r="D593" s="204">
        <f t="shared" si="9"/>
        <v>0</v>
      </c>
    </row>
    <row r="594" spans="1:4">
      <c r="A594" s="146" t="s">
        <v>572</v>
      </c>
      <c r="B594" s="203">
        <v>0</v>
      </c>
      <c r="C594" s="203">
        <v>15</v>
      </c>
      <c r="D594" s="204">
        <f t="shared" si="9"/>
        <v>0</v>
      </c>
    </row>
    <row r="595" spans="1:4">
      <c r="A595" s="146" t="s">
        <v>573</v>
      </c>
      <c r="B595" s="203">
        <v>0</v>
      </c>
      <c r="C595" s="203">
        <v>20</v>
      </c>
      <c r="D595" s="204">
        <f t="shared" si="9"/>
        <v>0</v>
      </c>
    </row>
    <row r="596" spans="1:4">
      <c r="A596" s="146" t="s">
        <v>574</v>
      </c>
      <c r="B596" s="203">
        <v>411</v>
      </c>
      <c r="C596" s="203">
        <v>200</v>
      </c>
      <c r="D596" s="204">
        <f t="shared" si="9"/>
        <v>205.50000000000003</v>
      </c>
    </row>
    <row r="597" spans="1:4">
      <c r="A597" s="146" t="s">
        <v>575</v>
      </c>
      <c r="B597" s="203">
        <v>150</v>
      </c>
      <c r="C597" s="203">
        <v>0</v>
      </c>
      <c r="D597" s="204"/>
    </row>
    <row r="598" spans="1:4">
      <c r="A598" s="146" t="s">
        <v>576</v>
      </c>
      <c r="B598" s="203">
        <v>261</v>
      </c>
      <c r="C598" s="203">
        <v>200</v>
      </c>
      <c r="D598" s="204">
        <f t="shared" si="9"/>
        <v>130.5</v>
      </c>
    </row>
    <row r="599" spans="1:4">
      <c r="A599" s="146" t="s">
        <v>577</v>
      </c>
      <c r="B599" s="203">
        <v>30</v>
      </c>
      <c r="C599" s="203">
        <v>30</v>
      </c>
      <c r="D599" s="204">
        <f t="shared" si="9"/>
        <v>100</v>
      </c>
    </row>
    <row r="600" spans="1:4">
      <c r="A600" s="146" t="s">
        <v>578</v>
      </c>
      <c r="B600" s="203">
        <v>30</v>
      </c>
      <c r="C600" s="203">
        <v>30</v>
      </c>
      <c r="D600" s="204">
        <f t="shared" si="9"/>
        <v>100</v>
      </c>
    </row>
    <row r="601" spans="1:4">
      <c r="A601" s="146" t="s">
        <v>579</v>
      </c>
      <c r="B601" s="203">
        <v>11600</v>
      </c>
      <c r="C601" s="203">
        <v>11600</v>
      </c>
      <c r="D601" s="204">
        <f t="shared" si="9"/>
        <v>100</v>
      </c>
    </row>
    <row r="602" spans="1:4">
      <c r="A602" s="146" t="s">
        <v>580</v>
      </c>
      <c r="B602" s="203">
        <v>26365</v>
      </c>
      <c r="C602" s="203">
        <v>33820</v>
      </c>
      <c r="D602" s="204">
        <f t="shared" si="9"/>
        <v>77.956830277942046</v>
      </c>
    </row>
    <row r="603" spans="1:4">
      <c r="A603" s="146" t="s">
        <v>581</v>
      </c>
      <c r="B603" s="203">
        <v>16545</v>
      </c>
      <c r="C603" s="203">
        <v>14506</v>
      </c>
      <c r="D603" s="204">
        <f t="shared" si="9"/>
        <v>114.05625258513719</v>
      </c>
    </row>
    <row r="604" spans="1:4">
      <c r="A604" s="150" t="s">
        <v>531</v>
      </c>
      <c r="B604" s="203">
        <v>9820</v>
      </c>
      <c r="C604" s="203">
        <v>19314</v>
      </c>
      <c r="D604" s="204">
        <f t="shared" si="9"/>
        <v>50.843947395671528</v>
      </c>
    </row>
    <row r="605" spans="1:4">
      <c r="A605" s="151" t="s">
        <v>582</v>
      </c>
      <c r="B605" s="203">
        <v>9820</v>
      </c>
      <c r="C605" s="203">
        <v>19314</v>
      </c>
      <c r="D605" s="204">
        <f t="shared" si="9"/>
        <v>50.843947395671528</v>
      </c>
    </row>
    <row r="606" spans="1:4">
      <c r="A606" s="146" t="s">
        <v>583</v>
      </c>
      <c r="B606" s="203">
        <v>10250</v>
      </c>
      <c r="C606" s="203">
        <v>7233</v>
      </c>
      <c r="D606" s="204">
        <f t="shared" si="9"/>
        <v>141.71159961288541</v>
      </c>
    </row>
    <row r="607" spans="1:4">
      <c r="A607" s="146" t="s">
        <v>584</v>
      </c>
      <c r="B607" s="203">
        <v>10250</v>
      </c>
      <c r="C607" s="203">
        <v>7233</v>
      </c>
      <c r="D607" s="204">
        <f t="shared" si="9"/>
        <v>141.71159961288541</v>
      </c>
    </row>
    <row r="608" spans="1:4">
      <c r="A608" s="146" t="s">
        <v>585</v>
      </c>
      <c r="B608" s="203">
        <v>5000</v>
      </c>
      <c r="C608" s="203">
        <v>4033</v>
      </c>
      <c r="D608" s="204">
        <f t="shared" si="9"/>
        <v>123.97718819737169</v>
      </c>
    </row>
    <row r="609" spans="1:4">
      <c r="A609" s="146" t="s">
        <v>586</v>
      </c>
      <c r="B609" s="203">
        <v>5250</v>
      </c>
      <c r="C609" s="203">
        <v>3200</v>
      </c>
      <c r="D609" s="204">
        <f t="shared" si="9"/>
        <v>164.0625</v>
      </c>
    </row>
    <row r="610" spans="1:4">
      <c r="A610" s="146" t="s">
        <v>587</v>
      </c>
      <c r="B610" s="203">
        <v>75</v>
      </c>
      <c r="C610" s="211">
        <v>50</v>
      </c>
      <c r="D610" s="204">
        <f t="shared" si="9"/>
        <v>150</v>
      </c>
    </row>
    <row r="611" spans="1:4">
      <c r="A611" s="146" t="s">
        <v>588</v>
      </c>
      <c r="B611" s="203">
        <v>75</v>
      </c>
      <c r="C611" s="211">
        <v>50</v>
      </c>
      <c r="D611" s="204">
        <f t="shared" si="9"/>
        <v>150</v>
      </c>
    </row>
    <row r="612" spans="1:4">
      <c r="A612" s="152" t="s">
        <v>94</v>
      </c>
      <c r="B612" s="247">
        <f t="shared" ref="B612:C612" si="10">B5+B140+B150+B188+B221+B243+B281+B354+B408+B432+B450+B501+B513+B527+B536+B539+B541+B558+B567+B576+B601+B602+B606+B610</f>
        <v>1200459</v>
      </c>
      <c r="C612" s="248">
        <f t="shared" si="10"/>
        <v>1175810</v>
      </c>
      <c r="D612" s="204">
        <f t="shared" si="9"/>
        <v>102.09634209608696</v>
      </c>
    </row>
    <row r="613" spans="1:4">
      <c r="A613" s="153" t="s">
        <v>589</v>
      </c>
      <c r="B613" s="203"/>
      <c r="C613" s="212"/>
      <c r="D613" s="204"/>
    </row>
    <row r="614" spans="1:4">
      <c r="A614" s="153" t="s">
        <v>590</v>
      </c>
      <c r="B614" s="285">
        <f>B615+B619+B621</f>
        <v>219182.69</v>
      </c>
      <c r="C614" s="286">
        <v>234232</v>
      </c>
      <c r="D614" s="204">
        <f t="shared" si="9"/>
        <v>93.575040985006325</v>
      </c>
    </row>
    <row r="615" spans="1:4">
      <c r="A615" s="154" t="s">
        <v>591</v>
      </c>
      <c r="B615" s="285">
        <f>SUM(B616:B618)</f>
        <v>109964.69</v>
      </c>
      <c r="C615" s="286">
        <v>113937</v>
      </c>
      <c r="D615" s="204">
        <f t="shared" si="9"/>
        <v>96.513590844062946</v>
      </c>
    </row>
    <row r="616" spans="1:4">
      <c r="A616" s="154" t="s">
        <v>592</v>
      </c>
      <c r="B616" s="285"/>
      <c r="C616" s="286"/>
      <c r="D616" s="204"/>
    </row>
    <row r="617" spans="1:4">
      <c r="A617" s="155" t="s">
        <v>593</v>
      </c>
      <c r="B617" s="285">
        <v>35399.69</v>
      </c>
      <c r="C617" s="287">
        <v>33572</v>
      </c>
      <c r="D617" s="204">
        <f t="shared" si="9"/>
        <v>105.44409031335637</v>
      </c>
    </row>
    <row r="618" spans="1:4">
      <c r="A618" s="155" t="s">
        <v>594</v>
      </c>
      <c r="B618" s="285">
        <v>74565</v>
      </c>
      <c r="C618" s="287">
        <v>80365</v>
      </c>
      <c r="D618" s="204">
        <f t="shared" si="9"/>
        <v>92.782927891495049</v>
      </c>
    </row>
    <row r="619" spans="1:4">
      <c r="A619" s="154" t="s">
        <v>595</v>
      </c>
      <c r="B619" s="285">
        <v>109218</v>
      </c>
      <c r="C619" s="286">
        <v>119935</v>
      </c>
      <c r="D619" s="204">
        <f t="shared" si="9"/>
        <v>91.064326510193013</v>
      </c>
    </row>
    <row r="620" spans="1:4">
      <c r="A620" s="156" t="s">
        <v>596</v>
      </c>
      <c r="B620" s="285"/>
      <c r="C620" s="288"/>
      <c r="D620" s="204"/>
    </row>
    <row r="621" spans="1:4">
      <c r="A621" s="155" t="s">
        <v>597</v>
      </c>
      <c r="B621" s="285"/>
      <c r="C621" s="286">
        <v>360</v>
      </c>
      <c r="D621" s="204">
        <f t="shared" si="9"/>
        <v>0</v>
      </c>
    </row>
    <row r="622" spans="1:4">
      <c r="A622" s="157" t="s">
        <v>598</v>
      </c>
      <c r="B622" s="285"/>
      <c r="C622" s="286"/>
      <c r="D622" s="204"/>
    </row>
    <row r="623" spans="1:4">
      <c r="A623" s="158" t="s">
        <v>599</v>
      </c>
      <c r="B623" s="285"/>
      <c r="C623" s="286"/>
      <c r="D623" s="204"/>
    </row>
    <row r="624" spans="1:4">
      <c r="A624" s="158" t="s">
        <v>600</v>
      </c>
      <c r="B624" s="285"/>
      <c r="C624" s="286"/>
      <c r="D624" s="204"/>
    </row>
    <row r="625" spans="1:4">
      <c r="A625" s="158" t="s">
        <v>601</v>
      </c>
      <c r="B625" s="285"/>
      <c r="C625" s="286"/>
      <c r="D625" s="204"/>
    </row>
    <row r="626" spans="1:4">
      <c r="A626" s="159" t="s">
        <v>602</v>
      </c>
      <c r="B626" s="203"/>
      <c r="C626" s="212"/>
      <c r="D626" s="204"/>
    </row>
    <row r="627" spans="1:4">
      <c r="A627" s="160" t="s">
        <v>603</v>
      </c>
      <c r="B627" s="203"/>
      <c r="C627" s="212"/>
      <c r="D627" s="204"/>
    </row>
    <row r="628" spans="1:4">
      <c r="A628" s="152" t="s">
        <v>604</v>
      </c>
      <c r="B628" s="247">
        <f>B612+B614</f>
        <v>1419641.69</v>
      </c>
      <c r="C628" s="247">
        <f>C612+C614</f>
        <v>1410042</v>
      </c>
      <c r="D628" s="204">
        <f t="shared" si="9"/>
        <v>100.68080879860315</v>
      </c>
    </row>
    <row r="630" spans="1:4">
      <c r="A630" s="99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9" sqref="H9"/>
    </sheetView>
  </sheetViews>
  <sheetFormatPr defaultColWidth="9" defaultRowHeight="11.25"/>
  <cols>
    <col min="1" max="1" width="37.625" style="132" customWidth="1"/>
    <col min="2" max="2" width="12.25" style="132" customWidth="1"/>
    <col min="3" max="3" width="14.875" style="132" customWidth="1"/>
    <col min="4" max="4" width="15.5" style="132" customWidth="1"/>
    <col min="5" max="5" width="20.75" style="132" customWidth="1"/>
    <col min="6" max="245" width="9" style="132"/>
    <col min="246" max="246" width="20.125" style="132" customWidth="1"/>
    <col min="247" max="247" width="9.625" style="132" customWidth="1"/>
    <col min="248" max="248" width="8.625" style="132" customWidth="1"/>
    <col min="249" max="249" width="8.875" style="132" customWidth="1"/>
    <col min="250" max="252" width="7.625" style="132" customWidth="1"/>
    <col min="253" max="253" width="8.125" style="132" customWidth="1"/>
    <col min="254" max="254" width="7.625" style="132" customWidth="1"/>
    <col min="255" max="255" width="9" style="132" customWidth="1"/>
    <col min="256" max="501" width="9" style="132"/>
    <col min="502" max="502" width="20.125" style="132" customWidth="1"/>
    <col min="503" max="503" width="9.625" style="132" customWidth="1"/>
    <col min="504" max="504" width="8.625" style="132" customWidth="1"/>
    <col min="505" max="505" width="8.875" style="132" customWidth="1"/>
    <col min="506" max="508" width="7.625" style="132" customWidth="1"/>
    <col min="509" max="509" width="8.125" style="132" customWidth="1"/>
    <col min="510" max="510" width="7.625" style="132" customWidth="1"/>
    <col min="511" max="511" width="9" style="132" customWidth="1"/>
    <col min="512" max="757" width="9" style="132"/>
    <col min="758" max="758" width="20.125" style="132" customWidth="1"/>
    <col min="759" max="759" width="9.625" style="132" customWidth="1"/>
    <col min="760" max="760" width="8.625" style="132" customWidth="1"/>
    <col min="761" max="761" width="8.875" style="132" customWidth="1"/>
    <col min="762" max="764" width="7.625" style="132" customWidth="1"/>
    <col min="765" max="765" width="8.125" style="132" customWidth="1"/>
    <col min="766" max="766" width="7.625" style="132" customWidth="1"/>
    <col min="767" max="767" width="9" style="132" customWidth="1"/>
    <col min="768" max="1013" width="9" style="132"/>
    <col min="1014" max="1014" width="20.125" style="132" customWidth="1"/>
    <col min="1015" max="1015" width="9.625" style="132" customWidth="1"/>
    <col min="1016" max="1016" width="8.625" style="132" customWidth="1"/>
    <col min="1017" max="1017" width="8.875" style="132" customWidth="1"/>
    <col min="1018" max="1020" width="7.625" style="132" customWidth="1"/>
    <col min="1021" max="1021" width="8.125" style="132" customWidth="1"/>
    <col min="1022" max="1022" width="7.625" style="132" customWidth="1"/>
    <col min="1023" max="1023" width="9" style="132" customWidth="1"/>
    <col min="1024" max="1269" width="9" style="132"/>
    <col min="1270" max="1270" width="20.125" style="132" customWidth="1"/>
    <col min="1271" max="1271" width="9.625" style="132" customWidth="1"/>
    <col min="1272" max="1272" width="8.625" style="132" customWidth="1"/>
    <col min="1273" max="1273" width="8.875" style="132" customWidth="1"/>
    <col min="1274" max="1276" width="7.625" style="132" customWidth="1"/>
    <col min="1277" max="1277" width="8.125" style="132" customWidth="1"/>
    <col min="1278" max="1278" width="7.625" style="132" customWidth="1"/>
    <col min="1279" max="1279" width="9" style="132" customWidth="1"/>
    <col min="1280" max="1525" width="9" style="132"/>
    <col min="1526" max="1526" width="20.125" style="132" customWidth="1"/>
    <col min="1527" max="1527" width="9.625" style="132" customWidth="1"/>
    <col min="1528" max="1528" width="8.625" style="132" customWidth="1"/>
    <col min="1529" max="1529" width="8.875" style="132" customWidth="1"/>
    <col min="1530" max="1532" width="7.625" style="132" customWidth="1"/>
    <col min="1533" max="1533" width="8.125" style="132" customWidth="1"/>
    <col min="1534" max="1534" width="7.625" style="132" customWidth="1"/>
    <col min="1535" max="1535" width="9" style="132" customWidth="1"/>
    <col min="1536" max="1781" width="9" style="132"/>
    <col min="1782" max="1782" width="20.125" style="132" customWidth="1"/>
    <col min="1783" max="1783" width="9.625" style="132" customWidth="1"/>
    <col min="1784" max="1784" width="8.625" style="132" customWidth="1"/>
    <col min="1785" max="1785" width="8.875" style="132" customWidth="1"/>
    <col min="1786" max="1788" width="7.625" style="132" customWidth="1"/>
    <col min="1789" max="1789" width="8.125" style="132" customWidth="1"/>
    <col min="1790" max="1790" width="7.625" style="132" customWidth="1"/>
    <col min="1791" max="1791" width="9" style="132" customWidth="1"/>
    <col min="1792" max="2037" width="9" style="132"/>
    <col min="2038" max="2038" width="20.125" style="132" customWidth="1"/>
    <col min="2039" max="2039" width="9.625" style="132" customWidth="1"/>
    <col min="2040" max="2040" width="8.625" style="132" customWidth="1"/>
    <col min="2041" max="2041" width="8.875" style="132" customWidth="1"/>
    <col min="2042" max="2044" width="7.625" style="132" customWidth="1"/>
    <col min="2045" max="2045" width="8.125" style="132" customWidth="1"/>
    <col min="2046" max="2046" width="7.625" style="132" customWidth="1"/>
    <col min="2047" max="2047" width="9" style="132" customWidth="1"/>
    <col min="2048" max="2293" width="9" style="132"/>
    <col min="2294" max="2294" width="20.125" style="132" customWidth="1"/>
    <col min="2295" max="2295" width="9.625" style="132" customWidth="1"/>
    <col min="2296" max="2296" width="8.625" style="132" customWidth="1"/>
    <col min="2297" max="2297" width="8.875" style="132" customWidth="1"/>
    <col min="2298" max="2300" width="7.625" style="132" customWidth="1"/>
    <col min="2301" max="2301" width="8.125" style="132" customWidth="1"/>
    <col min="2302" max="2302" width="7.625" style="132" customWidth="1"/>
    <col min="2303" max="2303" width="9" style="132" customWidth="1"/>
    <col min="2304" max="2549" width="9" style="132"/>
    <col min="2550" max="2550" width="20.125" style="132" customWidth="1"/>
    <col min="2551" max="2551" width="9.625" style="132" customWidth="1"/>
    <col min="2552" max="2552" width="8.625" style="132" customWidth="1"/>
    <col min="2553" max="2553" width="8.875" style="132" customWidth="1"/>
    <col min="2554" max="2556" width="7.625" style="132" customWidth="1"/>
    <col min="2557" max="2557" width="8.125" style="132" customWidth="1"/>
    <col min="2558" max="2558" width="7.625" style="132" customWidth="1"/>
    <col min="2559" max="2559" width="9" style="132" customWidth="1"/>
    <col min="2560" max="2805" width="9" style="132"/>
    <col min="2806" max="2806" width="20.125" style="132" customWidth="1"/>
    <col min="2807" max="2807" width="9.625" style="132" customWidth="1"/>
    <col min="2808" max="2808" width="8.625" style="132" customWidth="1"/>
    <col min="2809" max="2809" width="8.875" style="132" customWidth="1"/>
    <col min="2810" max="2812" width="7.625" style="132" customWidth="1"/>
    <col min="2813" max="2813" width="8.125" style="132" customWidth="1"/>
    <col min="2814" max="2814" width="7.625" style="132" customWidth="1"/>
    <col min="2815" max="2815" width="9" style="132" customWidth="1"/>
    <col min="2816" max="3061" width="9" style="132"/>
    <col min="3062" max="3062" width="20.125" style="132" customWidth="1"/>
    <col min="3063" max="3063" width="9.625" style="132" customWidth="1"/>
    <col min="3064" max="3064" width="8.625" style="132" customWidth="1"/>
    <col min="3065" max="3065" width="8.875" style="132" customWidth="1"/>
    <col min="3066" max="3068" width="7.625" style="132" customWidth="1"/>
    <col min="3069" max="3069" width="8.125" style="132" customWidth="1"/>
    <col min="3070" max="3070" width="7.625" style="132" customWidth="1"/>
    <col min="3071" max="3071" width="9" style="132" customWidth="1"/>
    <col min="3072" max="3317" width="9" style="132"/>
    <col min="3318" max="3318" width="20.125" style="132" customWidth="1"/>
    <col min="3319" max="3319" width="9.625" style="132" customWidth="1"/>
    <col min="3320" max="3320" width="8.625" style="132" customWidth="1"/>
    <col min="3321" max="3321" width="8.875" style="132" customWidth="1"/>
    <col min="3322" max="3324" width="7.625" style="132" customWidth="1"/>
    <col min="3325" max="3325" width="8.125" style="132" customWidth="1"/>
    <col min="3326" max="3326" width="7.625" style="132" customWidth="1"/>
    <col min="3327" max="3327" width="9" style="132" customWidth="1"/>
    <col min="3328" max="3573" width="9" style="132"/>
    <col min="3574" max="3574" width="20.125" style="132" customWidth="1"/>
    <col min="3575" max="3575" width="9.625" style="132" customWidth="1"/>
    <col min="3576" max="3576" width="8.625" style="132" customWidth="1"/>
    <col min="3577" max="3577" width="8.875" style="132" customWidth="1"/>
    <col min="3578" max="3580" width="7.625" style="132" customWidth="1"/>
    <col min="3581" max="3581" width="8.125" style="132" customWidth="1"/>
    <col min="3582" max="3582" width="7.625" style="132" customWidth="1"/>
    <col min="3583" max="3583" width="9" style="132" customWidth="1"/>
    <col min="3584" max="3829" width="9" style="132"/>
    <col min="3830" max="3830" width="20.125" style="132" customWidth="1"/>
    <col min="3831" max="3831" width="9.625" style="132" customWidth="1"/>
    <col min="3832" max="3832" width="8.625" style="132" customWidth="1"/>
    <col min="3833" max="3833" width="8.875" style="132" customWidth="1"/>
    <col min="3834" max="3836" width="7.625" style="132" customWidth="1"/>
    <col min="3837" max="3837" width="8.125" style="132" customWidth="1"/>
    <col min="3838" max="3838" width="7.625" style="132" customWidth="1"/>
    <col min="3839" max="3839" width="9" style="132" customWidth="1"/>
    <col min="3840" max="4085" width="9" style="132"/>
    <col min="4086" max="4086" width="20.125" style="132" customWidth="1"/>
    <col min="4087" max="4087" width="9.625" style="132" customWidth="1"/>
    <col min="4088" max="4088" width="8.625" style="132" customWidth="1"/>
    <col min="4089" max="4089" width="8.875" style="132" customWidth="1"/>
    <col min="4090" max="4092" width="7.625" style="132" customWidth="1"/>
    <col min="4093" max="4093" width="8.125" style="132" customWidth="1"/>
    <col min="4094" max="4094" width="7.625" style="132" customWidth="1"/>
    <col min="4095" max="4095" width="9" style="132" customWidth="1"/>
    <col min="4096" max="4341" width="9" style="132"/>
    <col min="4342" max="4342" width="20.125" style="132" customWidth="1"/>
    <col min="4343" max="4343" width="9.625" style="132" customWidth="1"/>
    <col min="4344" max="4344" width="8.625" style="132" customWidth="1"/>
    <col min="4345" max="4345" width="8.875" style="132" customWidth="1"/>
    <col min="4346" max="4348" width="7.625" style="132" customWidth="1"/>
    <col min="4349" max="4349" width="8.125" style="132" customWidth="1"/>
    <col min="4350" max="4350" width="7.625" style="132" customWidth="1"/>
    <col min="4351" max="4351" width="9" style="132" customWidth="1"/>
    <col min="4352" max="4597" width="9" style="132"/>
    <col min="4598" max="4598" width="20.125" style="132" customWidth="1"/>
    <col min="4599" max="4599" width="9.625" style="132" customWidth="1"/>
    <col min="4600" max="4600" width="8.625" style="132" customWidth="1"/>
    <col min="4601" max="4601" width="8.875" style="132" customWidth="1"/>
    <col min="4602" max="4604" width="7.625" style="132" customWidth="1"/>
    <col min="4605" max="4605" width="8.125" style="132" customWidth="1"/>
    <col min="4606" max="4606" width="7.625" style="132" customWidth="1"/>
    <col min="4607" max="4607" width="9" style="132" customWidth="1"/>
    <col min="4608" max="4853" width="9" style="132"/>
    <col min="4854" max="4854" width="20.125" style="132" customWidth="1"/>
    <col min="4855" max="4855" width="9.625" style="132" customWidth="1"/>
    <col min="4856" max="4856" width="8.625" style="132" customWidth="1"/>
    <col min="4857" max="4857" width="8.875" style="132" customWidth="1"/>
    <col min="4858" max="4860" width="7.625" style="132" customWidth="1"/>
    <col min="4861" max="4861" width="8.125" style="132" customWidth="1"/>
    <col min="4862" max="4862" width="7.625" style="132" customWidth="1"/>
    <col min="4863" max="4863" width="9" style="132" customWidth="1"/>
    <col min="4864" max="5109" width="9" style="132"/>
    <col min="5110" max="5110" width="20.125" style="132" customWidth="1"/>
    <col min="5111" max="5111" width="9.625" style="132" customWidth="1"/>
    <col min="5112" max="5112" width="8.625" style="132" customWidth="1"/>
    <col min="5113" max="5113" width="8.875" style="132" customWidth="1"/>
    <col min="5114" max="5116" width="7.625" style="132" customWidth="1"/>
    <col min="5117" max="5117" width="8.125" style="132" customWidth="1"/>
    <col min="5118" max="5118" width="7.625" style="132" customWidth="1"/>
    <col min="5119" max="5119" width="9" style="132" customWidth="1"/>
    <col min="5120" max="5365" width="9" style="132"/>
    <col min="5366" max="5366" width="20.125" style="132" customWidth="1"/>
    <col min="5367" max="5367" width="9.625" style="132" customWidth="1"/>
    <col min="5368" max="5368" width="8.625" style="132" customWidth="1"/>
    <col min="5369" max="5369" width="8.875" style="132" customWidth="1"/>
    <col min="5370" max="5372" width="7.625" style="132" customWidth="1"/>
    <col min="5373" max="5373" width="8.125" style="132" customWidth="1"/>
    <col min="5374" max="5374" width="7.625" style="132" customWidth="1"/>
    <col min="5375" max="5375" width="9" style="132" customWidth="1"/>
    <col min="5376" max="5621" width="9" style="132"/>
    <col min="5622" max="5622" width="20.125" style="132" customWidth="1"/>
    <col min="5623" max="5623" width="9.625" style="132" customWidth="1"/>
    <col min="5624" max="5624" width="8.625" style="132" customWidth="1"/>
    <col min="5625" max="5625" width="8.875" style="132" customWidth="1"/>
    <col min="5626" max="5628" width="7.625" style="132" customWidth="1"/>
    <col min="5629" max="5629" width="8.125" style="132" customWidth="1"/>
    <col min="5630" max="5630" width="7.625" style="132" customWidth="1"/>
    <col min="5631" max="5631" width="9" style="132" customWidth="1"/>
    <col min="5632" max="5877" width="9" style="132"/>
    <col min="5878" max="5878" width="20.125" style="132" customWidth="1"/>
    <col min="5879" max="5879" width="9.625" style="132" customWidth="1"/>
    <col min="5880" max="5880" width="8.625" style="132" customWidth="1"/>
    <col min="5881" max="5881" width="8.875" style="132" customWidth="1"/>
    <col min="5882" max="5884" width="7.625" style="132" customWidth="1"/>
    <col min="5885" max="5885" width="8.125" style="132" customWidth="1"/>
    <col min="5886" max="5886" width="7.625" style="132" customWidth="1"/>
    <col min="5887" max="5887" width="9" style="132" customWidth="1"/>
    <col min="5888" max="6133" width="9" style="132"/>
    <col min="6134" max="6134" width="20.125" style="132" customWidth="1"/>
    <col min="6135" max="6135" width="9.625" style="132" customWidth="1"/>
    <col min="6136" max="6136" width="8.625" style="132" customWidth="1"/>
    <col min="6137" max="6137" width="8.875" style="132" customWidth="1"/>
    <col min="6138" max="6140" width="7.625" style="132" customWidth="1"/>
    <col min="6141" max="6141" width="8.125" style="132" customWidth="1"/>
    <col min="6142" max="6142" width="7.625" style="132" customWidth="1"/>
    <col min="6143" max="6143" width="9" style="132" customWidth="1"/>
    <col min="6144" max="6389" width="9" style="132"/>
    <col min="6390" max="6390" width="20.125" style="132" customWidth="1"/>
    <col min="6391" max="6391" width="9.625" style="132" customWidth="1"/>
    <col min="6392" max="6392" width="8.625" style="132" customWidth="1"/>
    <col min="6393" max="6393" width="8.875" style="132" customWidth="1"/>
    <col min="6394" max="6396" width="7.625" style="132" customWidth="1"/>
    <col min="6397" max="6397" width="8.125" style="132" customWidth="1"/>
    <col min="6398" max="6398" width="7.625" style="132" customWidth="1"/>
    <col min="6399" max="6399" width="9" style="132" customWidth="1"/>
    <col min="6400" max="6645" width="9" style="132"/>
    <col min="6646" max="6646" width="20.125" style="132" customWidth="1"/>
    <col min="6647" max="6647" width="9.625" style="132" customWidth="1"/>
    <col min="6648" max="6648" width="8.625" style="132" customWidth="1"/>
    <col min="6649" max="6649" width="8.875" style="132" customWidth="1"/>
    <col min="6650" max="6652" width="7.625" style="132" customWidth="1"/>
    <col min="6653" max="6653" width="8.125" style="132" customWidth="1"/>
    <col min="6654" max="6654" width="7.625" style="132" customWidth="1"/>
    <col min="6655" max="6655" width="9" style="132" customWidth="1"/>
    <col min="6656" max="6901" width="9" style="132"/>
    <col min="6902" max="6902" width="20.125" style="132" customWidth="1"/>
    <col min="6903" max="6903" width="9.625" style="132" customWidth="1"/>
    <col min="6904" max="6904" width="8.625" style="132" customWidth="1"/>
    <col min="6905" max="6905" width="8.875" style="132" customWidth="1"/>
    <col min="6906" max="6908" width="7.625" style="132" customWidth="1"/>
    <col min="6909" max="6909" width="8.125" style="132" customWidth="1"/>
    <col min="6910" max="6910" width="7.625" style="132" customWidth="1"/>
    <col min="6911" max="6911" width="9" style="132" customWidth="1"/>
    <col min="6912" max="7157" width="9" style="132"/>
    <col min="7158" max="7158" width="20.125" style="132" customWidth="1"/>
    <col min="7159" max="7159" width="9.625" style="132" customWidth="1"/>
    <col min="7160" max="7160" width="8.625" style="132" customWidth="1"/>
    <col min="7161" max="7161" width="8.875" style="132" customWidth="1"/>
    <col min="7162" max="7164" width="7.625" style="132" customWidth="1"/>
    <col min="7165" max="7165" width="8.125" style="132" customWidth="1"/>
    <col min="7166" max="7166" width="7.625" style="132" customWidth="1"/>
    <col min="7167" max="7167" width="9" style="132" customWidth="1"/>
    <col min="7168" max="7413" width="9" style="132"/>
    <col min="7414" max="7414" width="20.125" style="132" customWidth="1"/>
    <col min="7415" max="7415" width="9.625" style="132" customWidth="1"/>
    <col min="7416" max="7416" width="8.625" style="132" customWidth="1"/>
    <col min="7417" max="7417" width="8.875" style="132" customWidth="1"/>
    <col min="7418" max="7420" width="7.625" style="132" customWidth="1"/>
    <col min="7421" max="7421" width="8.125" style="132" customWidth="1"/>
    <col min="7422" max="7422" width="7.625" style="132" customWidth="1"/>
    <col min="7423" max="7423" width="9" style="132" customWidth="1"/>
    <col min="7424" max="7669" width="9" style="132"/>
    <col min="7670" max="7670" width="20.125" style="132" customWidth="1"/>
    <col min="7671" max="7671" width="9.625" style="132" customWidth="1"/>
    <col min="7672" max="7672" width="8.625" style="132" customWidth="1"/>
    <col min="7673" max="7673" width="8.875" style="132" customWidth="1"/>
    <col min="7674" max="7676" width="7.625" style="132" customWidth="1"/>
    <col min="7677" max="7677" width="8.125" style="132" customWidth="1"/>
    <col min="7678" max="7678" width="7.625" style="132" customWidth="1"/>
    <col min="7679" max="7679" width="9" style="132" customWidth="1"/>
    <col min="7680" max="7925" width="9" style="132"/>
    <col min="7926" max="7926" width="20.125" style="132" customWidth="1"/>
    <col min="7927" max="7927" width="9.625" style="132" customWidth="1"/>
    <col min="7928" max="7928" width="8.625" style="132" customWidth="1"/>
    <col min="7929" max="7929" width="8.875" style="132" customWidth="1"/>
    <col min="7930" max="7932" width="7.625" style="132" customWidth="1"/>
    <col min="7933" max="7933" width="8.125" style="132" customWidth="1"/>
    <col min="7934" max="7934" width="7.625" style="132" customWidth="1"/>
    <col min="7935" max="7935" width="9" style="132" customWidth="1"/>
    <col min="7936" max="8181" width="9" style="132"/>
    <col min="8182" max="8182" width="20.125" style="132" customWidth="1"/>
    <col min="8183" max="8183" width="9.625" style="132" customWidth="1"/>
    <col min="8184" max="8184" width="8.625" style="132" customWidth="1"/>
    <col min="8185" max="8185" width="8.875" style="132" customWidth="1"/>
    <col min="8186" max="8188" width="7.625" style="132" customWidth="1"/>
    <col min="8189" max="8189" width="8.125" style="132" customWidth="1"/>
    <col min="8190" max="8190" width="7.625" style="132" customWidth="1"/>
    <col min="8191" max="8191" width="9" style="132" customWidth="1"/>
    <col min="8192" max="8437" width="9" style="132"/>
    <col min="8438" max="8438" width="20.125" style="132" customWidth="1"/>
    <col min="8439" max="8439" width="9.625" style="132" customWidth="1"/>
    <col min="8440" max="8440" width="8.625" style="132" customWidth="1"/>
    <col min="8441" max="8441" width="8.875" style="132" customWidth="1"/>
    <col min="8442" max="8444" width="7.625" style="132" customWidth="1"/>
    <col min="8445" max="8445" width="8.125" style="132" customWidth="1"/>
    <col min="8446" max="8446" width="7.625" style="132" customWidth="1"/>
    <col min="8447" max="8447" width="9" style="132" customWidth="1"/>
    <col min="8448" max="8693" width="9" style="132"/>
    <col min="8694" max="8694" width="20.125" style="132" customWidth="1"/>
    <col min="8695" max="8695" width="9.625" style="132" customWidth="1"/>
    <col min="8696" max="8696" width="8.625" style="132" customWidth="1"/>
    <col min="8697" max="8697" width="8.875" style="132" customWidth="1"/>
    <col min="8698" max="8700" width="7.625" style="132" customWidth="1"/>
    <col min="8701" max="8701" width="8.125" style="132" customWidth="1"/>
    <col min="8702" max="8702" width="7.625" style="132" customWidth="1"/>
    <col min="8703" max="8703" width="9" style="132" customWidth="1"/>
    <col min="8704" max="8949" width="9" style="132"/>
    <col min="8950" max="8950" width="20.125" style="132" customWidth="1"/>
    <col min="8951" max="8951" width="9.625" style="132" customWidth="1"/>
    <col min="8952" max="8952" width="8.625" style="132" customWidth="1"/>
    <col min="8953" max="8953" width="8.875" style="132" customWidth="1"/>
    <col min="8954" max="8956" width="7.625" style="132" customWidth="1"/>
    <col min="8957" max="8957" width="8.125" style="132" customWidth="1"/>
    <col min="8958" max="8958" width="7.625" style="132" customWidth="1"/>
    <col min="8959" max="8959" width="9" style="132" customWidth="1"/>
    <col min="8960" max="9205" width="9" style="132"/>
    <col min="9206" max="9206" width="20.125" style="132" customWidth="1"/>
    <col min="9207" max="9207" width="9.625" style="132" customWidth="1"/>
    <col min="9208" max="9208" width="8.625" style="132" customWidth="1"/>
    <col min="9209" max="9209" width="8.875" style="132" customWidth="1"/>
    <col min="9210" max="9212" width="7.625" style="132" customWidth="1"/>
    <col min="9213" max="9213" width="8.125" style="132" customWidth="1"/>
    <col min="9214" max="9214" width="7.625" style="132" customWidth="1"/>
    <col min="9215" max="9215" width="9" style="132" customWidth="1"/>
    <col min="9216" max="9461" width="9" style="132"/>
    <col min="9462" max="9462" width="20.125" style="132" customWidth="1"/>
    <col min="9463" max="9463" width="9.625" style="132" customWidth="1"/>
    <col min="9464" max="9464" width="8.625" style="132" customWidth="1"/>
    <col min="9465" max="9465" width="8.875" style="132" customWidth="1"/>
    <col min="9466" max="9468" width="7.625" style="132" customWidth="1"/>
    <col min="9469" max="9469" width="8.125" style="132" customWidth="1"/>
    <col min="9470" max="9470" width="7.625" style="132" customWidth="1"/>
    <col min="9471" max="9471" width="9" style="132" customWidth="1"/>
    <col min="9472" max="9717" width="9" style="132"/>
    <col min="9718" max="9718" width="20.125" style="132" customWidth="1"/>
    <col min="9719" max="9719" width="9.625" style="132" customWidth="1"/>
    <col min="9720" max="9720" width="8.625" style="132" customWidth="1"/>
    <col min="9721" max="9721" width="8.875" style="132" customWidth="1"/>
    <col min="9722" max="9724" width="7.625" style="132" customWidth="1"/>
    <col min="9725" max="9725" width="8.125" style="132" customWidth="1"/>
    <col min="9726" max="9726" width="7.625" style="132" customWidth="1"/>
    <col min="9727" max="9727" width="9" style="132" customWidth="1"/>
    <col min="9728" max="9973" width="9" style="132"/>
    <col min="9974" max="9974" width="20.125" style="132" customWidth="1"/>
    <col min="9975" max="9975" width="9.625" style="132" customWidth="1"/>
    <col min="9976" max="9976" width="8.625" style="132" customWidth="1"/>
    <col min="9977" max="9977" width="8.875" style="132" customWidth="1"/>
    <col min="9978" max="9980" width="7.625" style="132" customWidth="1"/>
    <col min="9981" max="9981" width="8.125" style="132" customWidth="1"/>
    <col min="9982" max="9982" width="7.625" style="132" customWidth="1"/>
    <col min="9983" max="9983" width="9" style="132" customWidth="1"/>
    <col min="9984" max="10229" width="9" style="132"/>
    <col min="10230" max="10230" width="20.125" style="132" customWidth="1"/>
    <col min="10231" max="10231" width="9.625" style="132" customWidth="1"/>
    <col min="10232" max="10232" width="8.625" style="132" customWidth="1"/>
    <col min="10233" max="10233" width="8.875" style="132" customWidth="1"/>
    <col min="10234" max="10236" width="7.625" style="132" customWidth="1"/>
    <col min="10237" max="10237" width="8.125" style="132" customWidth="1"/>
    <col min="10238" max="10238" width="7.625" style="132" customWidth="1"/>
    <col min="10239" max="10239" width="9" style="132" customWidth="1"/>
    <col min="10240" max="10485" width="9" style="132"/>
    <col min="10486" max="10486" width="20.125" style="132" customWidth="1"/>
    <col min="10487" max="10487" width="9.625" style="132" customWidth="1"/>
    <col min="10488" max="10488" width="8.625" style="132" customWidth="1"/>
    <col min="10489" max="10489" width="8.875" style="132" customWidth="1"/>
    <col min="10490" max="10492" width="7.625" style="132" customWidth="1"/>
    <col min="10493" max="10493" width="8.125" style="132" customWidth="1"/>
    <col min="10494" max="10494" width="7.625" style="132" customWidth="1"/>
    <col min="10495" max="10495" width="9" style="132" customWidth="1"/>
    <col min="10496" max="10741" width="9" style="132"/>
    <col min="10742" max="10742" width="20.125" style="132" customWidth="1"/>
    <col min="10743" max="10743" width="9.625" style="132" customWidth="1"/>
    <col min="10744" max="10744" width="8.625" style="132" customWidth="1"/>
    <col min="10745" max="10745" width="8.875" style="132" customWidth="1"/>
    <col min="10746" max="10748" width="7.625" style="132" customWidth="1"/>
    <col min="10749" max="10749" width="8.125" style="132" customWidth="1"/>
    <col min="10750" max="10750" width="7.625" style="132" customWidth="1"/>
    <col min="10751" max="10751" width="9" style="132" customWidth="1"/>
    <col min="10752" max="10997" width="9" style="132"/>
    <col min="10998" max="10998" width="20.125" style="132" customWidth="1"/>
    <col min="10999" max="10999" width="9.625" style="132" customWidth="1"/>
    <col min="11000" max="11000" width="8.625" style="132" customWidth="1"/>
    <col min="11001" max="11001" width="8.875" style="132" customWidth="1"/>
    <col min="11002" max="11004" width="7.625" style="132" customWidth="1"/>
    <col min="11005" max="11005" width="8.125" style="132" customWidth="1"/>
    <col min="11006" max="11006" width="7.625" style="132" customWidth="1"/>
    <col min="11007" max="11007" width="9" style="132" customWidth="1"/>
    <col min="11008" max="11253" width="9" style="132"/>
    <col min="11254" max="11254" width="20.125" style="132" customWidth="1"/>
    <col min="11255" max="11255" width="9.625" style="132" customWidth="1"/>
    <col min="11256" max="11256" width="8.625" style="132" customWidth="1"/>
    <col min="11257" max="11257" width="8.875" style="132" customWidth="1"/>
    <col min="11258" max="11260" width="7.625" style="132" customWidth="1"/>
    <col min="11261" max="11261" width="8.125" style="132" customWidth="1"/>
    <col min="11262" max="11262" width="7.625" style="132" customWidth="1"/>
    <col min="11263" max="11263" width="9" style="132" customWidth="1"/>
    <col min="11264" max="11509" width="9" style="132"/>
    <col min="11510" max="11510" width="20.125" style="132" customWidth="1"/>
    <col min="11511" max="11511" width="9.625" style="132" customWidth="1"/>
    <col min="11512" max="11512" width="8.625" style="132" customWidth="1"/>
    <col min="11513" max="11513" width="8.875" style="132" customWidth="1"/>
    <col min="11514" max="11516" width="7.625" style="132" customWidth="1"/>
    <col min="11517" max="11517" width="8.125" style="132" customWidth="1"/>
    <col min="11518" max="11518" width="7.625" style="132" customWidth="1"/>
    <col min="11519" max="11519" width="9" style="132" customWidth="1"/>
    <col min="11520" max="11765" width="9" style="132"/>
    <col min="11766" max="11766" width="20.125" style="132" customWidth="1"/>
    <col min="11767" max="11767" width="9.625" style="132" customWidth="1"/>
    <col min="11768" max="11768" width="8.625" style="132" customWidth="1"/>
    <col min="11769" max="11769" width="8.875" style="132" customWidth="1"/>
    <col min="11770" max="11772" width="7.625" style="132" customWidth="1"/>
    <col min="11773" max="11773" width="8.125" style="132" customWidth="1"/>
    <col min="11774" max="11774" width="7.625" style="132" customWidth="1"/>
    <col min="11775" max="11775" width="9" style="132" customWidth="1"/>
    <col min="11776" max="12021" width="9" style="132"/>
    <col min="12022" max="12022" width="20.125" style="132" customWidth="1"/>
    <col min="12023" max="12023" width="9.625" style="132" customWidth="1"/>
    <col min="12024" max="12024" width="8.625" style="132" customWidth="1"/>
    <col min="12025" max="12025" width="8.875" style="132" customWidth="1"/>
    <col min="12026" max="12028" width="7.625" style="132" customWidth="1"/>
    <col min="12029" max="12029" width="8.125" style="132" customWidth="1"/>
    <col min="12030" max="12030" width="7.625" style="132" customWidth="1"/>
    <col min="12031" max="12031" width="9" style="132" customWidth="1"/>
    <col min="12032" max="12277" width="9" style="132"/>
    <col min="12278" max="12278" width="20.125" style="132" customWidth="1"/>
    <col min="12279" max="12279" width="9.625" style="132" customWidth="1"/>
    <col min="12280" max="12280" width="8.625" style="132" customWidth="1"/>
    <col min="12281" max="12281" width="8.875" style="132" customWidth="1"/>
    <col min="12282" max="12284" width="7.625" style="132" customWidth="1"/>
    <col min="12285" max="12285" width="8.125" style="132" customWidth="1"/>
    <col min="12286" max="12286" width="7.625" style="132" customWidth="1"/>
    <col min="12287" max="12287" width="9" style="132" customWidth="1"/>
    <col min="12288" max="12533" width="9" style="132"/>
    <col min="12534" max="12534" width="20.125" style="132" customWidth="1"/>
    <col min="12535" max="12535" width="9.625" style="132" customWidth="1"/>
    <col min="12536" max="12536" width="8.625" style="132" customWidth="1"/>
    <col min="12537" max="12537" width="8.875" style="132" customWidth="1"/>
    <col min="12538" max="12540" width="7.625" style="132" customWidth="1"/>
    <col min="12541" max="12541" width="8.125" style="132" customWidth="1"/>
    <col min="12542" max="12542" width="7.625" style="132" customWidth="1"/>
    <col min="12543" max="12543" width="9" style="132" customWidth="1"/>
    <col min="12544" max="12789" width="9" style="132"/>
    <col min="12790" max="12790" width="20.125" style="132" customWidth="1"/>
    <col min="12791" max="12791" width="9.625" style="132" customWidth="1"/>
    <col min="12792" max="12792" width="8.625" style="132" customWidth="1"/>
    <col min="12793" max="12793" width="8.875" style="132" customWidth="1"/>
    <col min="12794" max="12796" width="7.625" style="132" customWidth="1"/>
    <col min="12797" max="12797" width="8.125" style="132" customWidth="1"/>
    <col min="12798" max="12798" width="7.625" style="132" customWidth="1"/>
    <col min="12799" max="12799" width="9" style="132" customWidth="1"/>
    <col min="12800" max="13045" width="9" style="132"/>
    <col min="13046" max="13046" width="20.125" style="132" customWidth="1"/>
    <col min="13047" max="13047" width="9.625" style="132" customWidth="1"/>
    <col min="13048" max="13048" width="8.625" style="132" customWidth="1"/>
    <col min="13049" max="13049" width="8.875" style="132" customWidth="1"/>
    <col min="13050" max="13052" width="7.625" style="132" customWidth="1"/>
    <col min="13053" max="13053" width="8.125" style="132" customWidth="1"/>
    <col min="13054" max="13054" width="7.625" style="132" customWidth="1"/>
    <col min="13055" max="13055" width="9" style="132" customWidth="1"/>
    <col min="13056" max="13301" width="9" style="132"/>
    <col min="13302" max="13302" width="20.125" style="132" customWidth="1"/>
    <col min="13303" max="13303" width="9.625" style="132" customWidth="1"/>
    <col min="13304" max="13304" width="8.625" style="132" customWidth="1"/>
    <col min="13305" max="13305" width="8.875" style="132" customWidth="1"/>
    <col min="13306" max="13308" width="7.625" style="132" customWidth="1"/>
    <col min="13309" max="13309" width="8.125" style="132" customWidth="1"/>
    <col min="13310" max="13310" width="7.625" style="132" customWidth="1"/>
    <col min="13311" max="13311" width="9" style="132" customWidth="1"/>
    <col min="13312" max="13557" width="9" style="132"/>
    <col min="13558" max="13558" width="20.125" style="132" customWidth="1"/>
    <col min="13559" max="13559" width="9.625" style="132" customWidth="1"/>
    <col min="13560" max="13560" width="8.625" style="132" customWidth="1"/>
    <col min="13561" max="13561" width="8.875" style="132" customWidth="1"/>
    <col min="13562" max="13564" width="7.625" style="132" customWidth="1"/>
    <col min="13565" max="13565" width="8.125" style="132" customWidth="1"/>
    <col min="13566" max="13566" width="7.625" style="132" customWidth="1"/>
    <col min="13567" max="13567" width="9" style="132" customWidth="1"/>
    <col min="13568" max="13813" width="9" style="132"/>
    <col min="13814" max="13814" width="20.125" style="132" customWidth="1"/>
    <col min="13815" max="13815" width="9.625" style="132" customWidth="1"/>
    <col min="13816" max="13816" width="8.625" style="132" customWidth="1"/>
    <col min="13817" max="13817" width="8.875" style="132" customWidth="1"/>
    <col min="13818" max="13820" width="7.625" style="132" customWidth="1"/>
    <col min="13821" max="13821" width="8.125" style="132" customWidth="1"/>
    <col min="13822" max="13822" width="7.625" style="132" customWidth="1"/>
    <col min="13823" max="13823" width="9" style="132" customWidth="1"/>
    <col min="13824" max="14069" width="9" style="132"/>
    <col min="14070" max="14070" width="20.125" style="132" customWidth="1"/>
    <col min="14071" max="14071" width="9.625" style="132" customWidth="1"/>
    <col min="14072" max="14072" width="8.625" style="132" customWidth="1"/>
    <col min="14073" max="14073" width="8.875" style="132" customWidth="1"/>
    <col min="14074" max="14076" width="7.625" style="132" customWidth="1"/>
    <col min="14077" max="14077" width="8.125" style="132" customWidth="1"/>
    <col min="14078" max="14078" width="7.625" style="132" customWidth="1"/>
    <col min="14079" max="14079" width="9" style="132" customWidth="1"/>
    <col min="14080" max="14325" width="9" style="132"/>
    <col min="14326" max="14326" width="20.125" style="132" customWidth="1"/>
    <col min="14327" max="14327" width="9.625" style="132" customWidth="1"/>
    <col min="14328" max="14328" width="8.625" style="132" customWidth="1"/>
    <col min="14329" max="14329" width="8.875" style="132" customWidth="1"/>
    <col min="14330" max="14332" width="7.625" style="132" customWidth="1"/>
    <col min="14333" max="14333" width="8.125" style="132" customWidth="1"/>
    <col min="14334" max="14334" width="7.625" style="132" customWidth="1"/>
    <col min="14335" max="14335" width="9" style="132" customWidth="1"/>
    <col min="14336" max="14581" width="9" style="132"/>
    <col min="14582" max="14582" width="20.125" style="132" customWidth="1"/>
    <col min="14583" max="14583" width="9.625" style="132" customWidth="1"/>
    <col min="14584" max="14584" width="8.625" style="132" customWidth="1"/>
    <col min="14585" max="14585" width="8.875" style="132" customWidth="1"/>
    <col min="14586" max="14588" width="7.625" style="132" customWidth="1"/>
    <col min="14589" max="14589" width="8.125" style="132" customWidth="1"/>
    <col min="14590" max="14590" width="7.625" style="132" customWidth="1"/>
    <col min="14591" max="14591" width="9" style="132" customWidth="1"/>
    <col min="14592" max="14837" width="9" style="132"/>
    <col min="14838" max="14838" width="20.125" style="132" customWidth="1"/>
    <col min="14839" max="14839" width="9.625" style="132" customWidth="1"/>
    <col min="14840" max="14840" width="8.625" style="132" customWidth="1"/>
    <col min="14841" max="14841" width="8.875" style="132" customWidth="1"/>
    <col min="14842" max="14844" width="7.625" style="132" customWidth="1"/>
    <col min="14845" max="14845" width="8.125" style="132" customWidth="1"/>
    <col min="14846" max="14846" width="7.625" style="132" customWidth="1"/>
    <col min="14847" max="14847" width="9" style="132" customWidth="1"/>
    <col min="14848" max="15093" width="9" style="132"/>
    <col min="15094" max="15094" width="20.125" style="132" customWidth="1"/>
    <col min="15095" max="15095" width="9.625" style="132" customWidth="1"/>
    <col min="15096" max="15096" width="8.625" style="132" customWidth="1"/>
    <col min="15097" max="15097" width="8.875" style="132" customWidth="1"/>
    <col min="15098" max="15100" width="7.625" style="132" customWidth="1"/>
    <col min="15101" max="15101" width="8.125" style="132" customWidth="1"/>
    <col min="15102" max="15102" width="7.625" style="132" customWidth="1"/>
    <col min="15103" max="15103" width="9" style="132" customWidth="1"/>
    <col min="15104" max="15349" width="9" style="132"/>
    <col min="15350" max="15350" width="20.125" style="132" customWidth="1"/>
    <col min="15351" max="15351" width="9.625" style="132" customWidth="1"/>
    <col min="15352" max="15352" width="8.625" style="132" customWidth="1"/>
    <col min="15353" max="15353" width="8.875" style="132" customWidth="1"/>
    <col min="15354" max="15356" width="7.625" style="132" customWidth="1"/>
    <col min="15357" max="15357" width="8.125" style="132" customWidth="1"/>
    <col min="15358" max="15358" width="7.625" style="132" customWidth="1"/>
    <col min="15359" max="15359" width="9" style="132" customWidth="1"/>
    <col min="15360" max="15605" width="9" style="132"/>
    <col min="15606" max="15606" width="20.125" style="132" customWidth="1"/>
    <col min="15607" max="15607" width="9.625" style="132" customWidth="1"/>
    <col min="15608" max="15608" width="8.625" style="132" customWidth="1"/>
    <col min="15609" max="15609" width="8.875" style="132" customWidth="1"/>
    <col min="15610" max="15612" width="7.625" style="132" customWidth="1"/>
    <col min="15613" max="15613" width="8.125" style="132" customWidth="1"/>
    <col min="15614" max="15614" width="7.625" style="132" customWidth="1"/>
    <col min="15615" max="15615" width="9" style="132" customWidth="1"/>
    <col min="15616" max="15861" width="9" style="132"/>
    <col min="15862" max="15862" width="20.125" style="132" customWidth="1"/>
    <col min="15863" max="15863" width="9.625" style="132" customWidth="1"/>
    <col min="15864" max="15864" width="8.625" style="132" customWidth="1"/>
    <col min="15865" max="15865" width="8.875" style="132" customWidth="1"/>
    <col min="15866" max="15868" width="7.625" style="132" customWidth="1"/>
    <col min="15869" max="15869" width="8.125" style="132" customWidth="1"/>
    <col min="15870" max="15870" width="7.625" style="132" customWidth="1"/>
    <col min="15871" max="15871" width="9" style="132" customWidth="1"/>
    <col min="15872" max="16117" width="9" style="132"/>
    <col min="16118" max="16118" width="20.125" style="132" customWidth="1"/>
    <col min="16119" max="16119" width="9.625" style="132" customWidth="1"/>
    <col min="16120" max="16120" width="8.625" style="132" customWidth="1"/>
    <col min="16121" max="16121" width="8.875" style="132" customWidth="1"/>
    <col min="16122" max="16124" width="7.625" style="132" customWidth="1"/>
    <col min="16125" max="16125" width="8.125" style="132" customWidth="1"/>
    <col min="16126" max="16126" width="7.625" style="132" customWidth="1"/>
    <col min="16127" max="16127" width="9" style="132" customWidth="1"/>
    <col min="16128" max="16384" width="9" style="132"/>
  </cols>
  <sheetData>
    <row r="1" spans="1:10" ht="23.1" customHeight="1">
      <c r="A1" s="133" t="s">
        <v>605</v>
      </c>
    </row>
    <row r="2" spans="1:10" ht="32.450000000000003" customHeight="1">
      <c r="A2" s="263" t="s">
        <v>606</v>
      </c>
      <c r="B2" s="263"/>
      <c r="C2" s="263"/>
      <c r="D2" s="263"/>
    </row>
    <row r="3" spans="1:10" ht="23.45" customHeight="1">
      <c r="D3" s="134" t="s">
        <v>32</v>
      </c>
    </row>
    <row r="4" spans="1:10" ht="48.6" customHeight="1">
      <c r="A4" s="135" t="s">
        <v>607</v>
      </c>
      <c r="B4" s="79" t="s">
        <v>34</v>
      </c>
      <c r="C4" s="72" t="s">
        <v>67</v>
      </c>
      <c r="D4" s="72" t="s">
        <v>68</v>
      </c>
    </row>
    <row r="5" spans="1:10" ht="24.6" customHeight="1">
      <c r="A5" s="135" t="s">
        <v>608</v>
      </c>
      <c r="B5" s="255">
        <f>SUM(B6:B20)</f>
        <v>1200459</v>
      </c>
      <c r="C5" s="255">
        <f>SUM(C6:C20)</f>
        <v>1175810</v>
      </c>
      <c r="D5" s="198">
        <f>B5/C5*100</f>
        <v>102.09634209608696</v>
      </c>
    </row>
    <row r="6" spans="1:10" ht="24.6" customHeight="1">
      <c r="A6" s="136" t="s">
        <v>609</v>
      </c>
      <c r="B6" s="253">
        <v>167224</v>
      </c>
      <c r="C6" s="253">
        <f>165148</f>
        <v>165148</v>
      </c>
      <c r="D6" s="246">
        <f>B6/C6*100</f>
        <v>101.25705427858649</v>
      </c>
      <c r="E6" s="137"/>
      <c r="F6" s="138"/>
      <c r="G6" s="138"/>
      <c r="H6" s="138"/>
      <c r="I6" s="138"/>
      <c r="J6" s="138"/>
    </row>
    <row r="7" spans="1:10" ht="24.6" customHeight="1">
      <c r="A7" s="136" t="s">
        <v>610</v>
      </c>
      <c r="B7" s="253">
        <v>203939</v>
      </c>
      <c r="C7" s="253">
        <f>212560</f>
        <v>212560</v>
      </c>
      <c r="D7" s="246">
        <f>B7/C7*100</f>
        <v>95.944203989461798</v>
      </c>
      <c r="E7" s="137"/>
      <c r="F7" s="138"/>
      <c r="G7" s="138"/>
      <c r="H7" s="138"/>
      <c r="I7" s="138"/>
      <c r="J7" s="138"/>
    </row>
    <row r="8" spans="1:10" ht="24.6" customHeight="1">
      <c r="A8" s="136" t="s">
        <v>611</v>
      </c>
      <c r="B8" s="253">
        <v>34939</v>
      </c>
      <c r="C8" s="253">
        <v>39727</v>
      </c>
      <c r="D8" s="246">
        <f>B8/C8*100</f>
        <v>87.947743348352503</v>
      </c>
      <c r="E8" s="137"/>
      <c r="F8" s="138"/>
      <c r="G8" s="138"/>
      <c r="H8" s="138"/>
      <c r="I8" s="138"/>
      <c r="J8" s="138"/>
    </row>
    <row r="9" spans="1:10" ht="24.6" customHeight="1">
      <c r="A9" s="136" t="s">
        <v>612</v>
      </c>
      <c r="B9" s="253">
        <v>188</v>
      </c>
      <c r="C9" s="253"/>
      <c r="D9" s="246"/>
      <c r="E9" s="137"/>
      <c r="F9" s="138"/>
      <c r="G9" s="138"/>
      <c r="H9" s="138"/>
      <c r="I9" s="138"/>
      <c r="J9" s="138"/>
    </row>
    <row r="10" spans="1:10" ht="24.6" customHeight="1">
      <c r="A10" s="136" t="s">
        <v>613</v>
      </c>
      <c r="B10" s="253">
        <v>298769</v>
      </c>
      <c r="C10" s="253">
        <f>274636</f>
        <v>274636</v>
      </c>
      <c r="D10" s="246">
        <f t="shared" ref="D10:D20" si="0">B10/C10*100</f>
        <v>108.78726751045021</v>
      </c>
      <c r="E10" s="137"/>
      <c r="F10" s="139"/>
      <c r="G10" s="138"/>
      <c r="H10" s="138"/>
      <c r="I10" s="138"/>
      <c r="J10" s="138"/>
    </row>
    <row r="11" spans="1:10" ht="24.6" customHeight="1">
      <c r="A11" s="136" t="s">
        <v>614</v>
      </c>
      <c r="B11" s="253">
        <v>16769.400000000001</v>
      </c>
      <c r="C11" s="253">
        <v>22853</v>
      </c>
      <c r="D11" s="246">
        <f t="shared" si="0"/>
        <v>73.379425020785021</v>
      </c>
      <c r="E11" s="137"/>
      <c r="F11" s="138"/>
      <c r="G11" s="138"/>
      <c r="H11" s="138"/>
      <c r="I11" s="138"/>
      <c r="J11" s="138"/>
    </row>
    <row r="12" spans="1:10" ht="24.6" customHeight="1">
      <c r="A12" s="136" t="s">
        <v>615</v>
      </c>
      <c r="B12" s="253">
        <v>47005</v>
      </c>
      <c r="C12" s="253">
        <v>74078</v>
      </c>
      <c r="D12" s="246">
        <f t="shared" si="0"/>
        <v>63.45338697049057</v>
      </c>
      <c r="E12" s="137"/>
      <c r="F12" s="138"/>
      <c r="G12" s="138"/>
      <c r="H12" s="138"/>
      <c r="I12" s="138"/>
      <c r="J12" s="138"/>
    </row>
    <row r="13" spans="1:10" ht="24.6" customHeight="1">
      <c r="A13" s="136" t="s">
        <v>616</v>
      </c>
      <c r="B13" s="253">
        <v>1500</v>
      </c>
      <c r="C13" s="253">
        <v>8512</v>
      </c>
      <c r="D13" s="246">
        <f t="shared" si="0"/>
        <v>17.622180451127818</v>
      </c>
      <c r="E13" s="137"/>
      <c r="F13" s="138"/>
      <c r="G13" s="138"/>
      <c r="H13" s="138"/>
      <c r="I13" s="138"/>
      <c r="J13" s="138"/>
    </row>
    <row r="14" spans="1:10" ht="24.6" customHeight="1">
      <c r="A14" s="136" t="s">
        <v>617</v>
      </c>
      <c r="B14" s="253">
        <v>40444</v>
      </c>
      <c r="C14" s="253">
        <f>28870</f>
        <v>28870</v>
      </c>
      <c r="D14" s="246">
        <f t="shared" si="0"/>
        <v>140.09005888465535</v>
      </c>
      <c r="E14" s="137"/>
      <c r="F14" s="138"/>
      <c r="G14" s="138"/>
      <c r="H14" s="138"/>
      <c r="I14" s="138"/>
      <c r="J14" s="138"/>
    </row>
    <row r="15" spans="1:10" ht="24.6" customHeight="1">
      <c r="A15" s="136" t="s">
        <v>618</v>
      </c>
      <c r="B15" s="253">
        <v>208150</v>
      </c>
      <c r="C15" s="253">
        <v>178738</v>
      </c>
      <c r="D15" s="246">
        <f t="shared" si="0"/>
        <v>116.45537043046245</v>
      </c>
      <c r="E15" s="137"/>
      <c r="F15" s="138"/>
      <c r="G15" s="138"/>
      <c r="H15" s="138"/>
      <c r="I15" s="138"/>
      <c r="J15" s="138"/>
    </row>
    <row r="16" spans="1:10" ht="24.6" customHeight="1">
      <c r="A16" s="136" t="s">
        <v>619</v>
      </c>
      <c r="B16" s="253">
        <v>13863.6</v>
      </c>
      <c r="C16" s="253">
        <v>7403</v>
      </c>
      <c r="D16" s="246">
        <f t="shared" si="0"/>
        <v>187.27002566527085</v>
      </c>
      <c r="E16" s="137"/>
      <c r="F16" s="138"/>
      <c r="G16" s="138"/>
      <c r="H16" s="138"/>
      <c r="I16" s="138"/>
      <c r="J16" s="138"/>
    </row>
    <row r="17" spans="1:10" ht="24.6" customHeight="1">
      <c r="A17" s="136" t="s">
        <v>620</v>
      </c>
      <c r="B17" s="254"/>
      <c r="C17" s="253"/>
      <c r="D17" s="246"/>
      <c r="E17" s="137"/>
      <c r="F17" s="138"/>
      <c r="G17" s="138"/>
      <c r="H17" s="138"/>
      <c r="I17" s="138"/>
      <c r="J17" s="138"/>
    </row>
    <row r="18" spans="1:10" ht="24.6" customHeight="1">
      <c r="A18" s="136" t="s">
        <v>621</v>
      </c>
      <c r="B18" s="253">
        <v>134552</v>
      </c>
      <c r="C18" s="253">
        <v>121772</v>
      </c>
      <c r="D18" s="246">
        <f t="shared" si="0"/>
        <v>110.49502348651579</v>
      </c>
      <c r="E18" s="137"/>
      <c r="F18" s="138"/>
      <c r="G18" s="138"/>
      <c r="H18" s="138"/>
      <c r="I18" s="138"/>
      <c r="J18" s="138"/>
    </row>
    <row r="19" spans="1:10" ht="24.6" customHeight="1">
      <c r="A19" s="136" t="s">
        <v>622</v>
      </c>
      <c r="B19" s="253">
        <v>15205</v>
      </c>
      <c r="C19" s="253">
        <v>26106</v>
      </c>
      <c r="D19" s="246">
        <f t="shared" si="0"/>
        <v>58.243315712862945</v>
      </c>
      <c r="E19" s="137"/>
      <c r="F19" s="138"/>
      <c r="G19" s="138"/>
      <c r="H19" s="138"/>
      <c r="I19" s="138"/>
      <c r="J19" s="138"/>
    </row>
    <row r="20" spans="1:10" ht="24.6" customHeight="1">
      <c r="A20" s="136" t="s">
        <v>623</v>
      </c>
      <c r="B20" s="253">
        <v>17911</v>
      </c>
      <c r="C20" s="253">
        <v>15407</v>
      </c>
      <c r="D20" s="246">
        <f t="shared" si="0"/>
        <v>116.25235282663724</v>
      </c>
      <c r="E20" s="137"/>
      <c r="F20" s="138"/>
      <c r="G20" s="138"/>
      <c r="H20" s="138"/>
      <c r="I20" s="138"/>
      <c r="J20" s="138"/>
    </row>
    <row r="21" spans="1:10" ht="22.15" customHeight="1">
      <c r="E21" s="137"/>
    </row>
    <row r="22" spans="1:10" ht="22.15" customHeight="1">
      <c r="E22" s="137"/>
    </row>
    <row r="23" spans="1:10" ht="22.15" customHeight="1">
      <c r="E23" s="137"/>
    </row>
    <row r="24" spans="1:10" ht="22.15" customHeight="1">
      <c r="E24" s="137"/>
    </row>
    <row r="25" spans="1:10" ht="22.15" customHeight="1">
      <c r="E25" s="137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XER80"/>
  <sheetViews>
    <sheetView showZeros="0" workbookViewId="0">
      <selection activeCell="Q18" sqref="Q18"/>
    </sheetView>
  </sheetViews>
  <sheetFormatPr defaultColWidth="9" defaultRowHeight="14.25"/>
  <cols>
    <col min="1" max="1" width="35.625" style="113" customWidth="1"/>
    <col min="2" max="2" width="16.625" style="114" customWidth="1"/>
    <col min="3" max="3" width="16.25" style="115" customWidth="1"/>
    <col min="4" max="4" width="18.75" style="116" customWidth="1"/>
    <col min="5" max="5" width="18.75" style="117" hidden="1" customWidth="1"/>
    <col min="6" max="6" width="14.25" style="113" hidden="1" customWidth="1"/>
    <col min="7" max="7" width="9.625" style="113" hidden="1" customWidth="1"/>
    <col min="8" max="8" width="9" style="113" hidden="1" customWidth="1"/>
    <col min="9" max="9" width="9.625" style="113" hidden="1" customWidth="1"/>
    <col min="10" max="10" width="9" style="113" hidden="1" customWidth="1"/>
    <col min="11" max="11" width="14.125" style="113" hidden="1" customWidth="1"/>
    <col min="12" max="12" width="9" style="113" hidden="1" customWidth="1"/>
    <col min="13" max="16372" width="9" style="113"/>
  </cols>
  <sheetData>
    <row r="1" spans="1:12" ht="18.600000000000001" customHeight="1">
      <c r="A1" s="118" t="s">
        <v>624</v>
      </c>
    </row>
    <row r="2" spans="1:12" ht="21">
      <c r="A2" s="264" t="s">
        <v>625</v>
      </c>
      <c r="B2" s="264"/>
      <c r="C2" s="264"/>
      <c r="D2" s="264"/>
      <c r="E2" s="119"/>
    </row>
    <row r="3" spans="1:12" ht="21" customHeight="1">
      <c r="A3" s="120"/>
      <c r="D3" s="121" t="s">
        <v>32</v>
      </c>
      <c r="E3" s="122"/>
      <c r="G3" s="265" t="s">
        <v>626</v>
      </c>
      <c r="H3" s="265"/>
      <c r="I3" s="265"/>
      <c r="J3" s="265"/>
      <c r="K3" s="265"/>
      <c r="L3" s="265"/>
    </row>
    <row r="4" spans="1:12" ht="39" customHeight="1">
      <c r="A4" s="123" t="s">
        <v>607</v>
      </c>
      <c r="B4" s="124" t="s">
        <v>34</v>
      </c>
      <c r="C4" s="124" t="s">
        <v>67</v>
      </c>
      <c r="D4" s="125" t="s">
        <v>68</v>
      </c>
      <c r="E4" s="126"/>
      <c r="J4" s="113" t="s">
        <v>627</v>
      </c>
      <c r="K4" s="113" t="s">
        <v>628</v>
      </c>
    </row>
    <row r="5" spans="1:12" ht="22.15" customHeight="1">
      <c r="A5" s="123" t="s">
        <v>629</v>
      </c>
      <c r="B5" s="213">
        <f>B6+B11+B22+B30+B37+B41+B44+B48+B51+B57+B76</f>
        <v>528405</v>
      </c>
      <c r="C5" s="213">
        <f>C6+C11+C22+C30+C37+C41+C44+C48+C51+C57+C76</f>
        <v>487513</v>
      </c>
      <c r="D5" s="214">
        <f>B5/C5*100</f>
        <v>108.38787888733223</v>
      </c>
      <c r="E5" s="127"/>
      <c r="F5" s="128">
        <v>402100</v>
      </c>
      <c r="G5" s="113">
        <f>K5/F5</f>
        <v>1</v>
      </c>
      <c r="H5" s="113">
        <v>51300</v>
      </c>
      <c r="I5" s="113">
        <f>G5*H5</f>
        <v>51300</v>
      </c>
      <c r="J5" s="113">
        <v>51300</v>
      </c>
      <c r="K5" s="113">
        <v>402100</v>
      </c>
      <c r="L5" s="113">
        <f>J5+K5</f>
        <v>453400</v>
      </c>
    </row>
    <row r="6" spans="1:12" s="112" customFormat="1" ht="16.350000000000001" customHeight="1">
      <c r="A6" s="129" t="s">
        <v>609</v>
      </c>
      <c r="B6" s="215">
        <f>SUM(B7:B10)</f>
        <v>148661</v>
      </c>
      <c r="C6" s="215">
        <f>SUM(C7:C10)</f>
        <v>163809</v>
      </c>
      <c r="D6" s="214">
        <f>B6/C6*100</f>
        <v>90.752644848573652</v>
      </c>
      <c r="E6" s="127"/>
      <c r="F6" s="128">
        <v>402100</v>
      </c>
      <c r="G6" s="113">
        <f t="shared" ref="G6:G37" si="0">K6/F6</f>
        <v>0.28537179806018403</v>
      </c>
      <c r="H6" s="113">
        <v>51300</v>
      </c>
      <c r="I6" s="113">
        <f>ROUND(G6*H6,0)</f>
        <v>14640</v>
      </c>
      <c r="J6" s="112">
        <v>14640</v>
      </c>
      <c r="K6" s="112">
        <v>114748</v>
      </c>
      <c r="L6" s="113">
        <f t="shared" ref="L6:L37" si="1">J6+K6</f>
        <v>129388</v>
      </c>
    </row>
    <row r="7" spans="1:12" ht="16.350000000000001" customHeight="1">
      <c r="A7" s="130" t="s">
        <v>630</v>
      </c>
      <c r="B7" s="216">
        <v>79814</v>
      </c>
      <c r="C7" s="216">
        <v>64548</v>
      </c>
      <c r="D7" s="218">
        <f t="shared" ref="D7:D10" si="2">B7/C7*100</f>
        <v>123.65061659540186</v>
      </c>
      <c r="E7" s="127"/>
      <c r="F7" s="128">
        <v>402100</v>
      </c>
      <c r="G7" s="113">
        <f t="shared" si="0"/>
        <v>0.16960954986321811</v>
      </c>
      <c r="H7" s="113">
        <v>51300</v>
      </c>
      <c r="I7" s="113">
        <f t="shared" ref="I7:I38" si="3">ROUND(G7*H7,0)</f>
        <v>8701</v>
      </c>
      <c r="J7" s="113">
        <v>8701</v>
      </c>
      <c r="K7" s="113">
        <v>68200</v>
      </c>
      <c r="L7" s="113">
        <f t="shared" si="1"/>
        <v>76901</v>
      </c>
    </row>
    <row r="8" spans="1:12" ht="16.350000000000001" customHeight="1">
      <c r="A8" s="130" t="s">
        <v>631</v>
      </c>
      <c r="B8" s="216">
        <v>21540</v>
      </c>
      <c r="C8" s="216">
        <v>19909</v>
      </c>
      <c r="D8" s="218">
        <f t="shared" si="2"/>
        <v>108.1922748505701</v>
      </c>
      <c r="E8" s="127"/>
      <c r="F8" s="128">
        <v>402100</v>
      </c>
      <c r="G8" s="113">
        <f t="shared" si="0"/>
        <v>4.6192489430489925E-2</v>
      </c>
      <c r="H8" s="113">
        <v>51300</v>
      </c>
      <c r="I8" s="113">
        <f t="shared" si="3"/>
        <v>2370</v>
      </c>
      <c r="J8" s="113">
        <v>2370</v>
      </c>
      <c r="K8" s="113">
        <v>18574</v>
      </c>
      <c r="L8" s="113">
        <f t="shared" si="1"/>
        <v>20944</v>
      </c>
    </row>
    <row r="9" spans="1:12" ht="16.350000000000001" customHeight="1">
      <c r="A9" s="130" t="s">
        <v>632</v>
      </c>
      <c r="B9" s="216">
        <v>11220</v>
      </c>
      <c r="C9" s="216">
        <v>9178</v>
      </c>
      <c r="D9" s="218">
        <f t="shared" si="2"/>
        <v>122.24885595990412</v>
      </c>
      <c r="E9" s="127"/>
      <c r="F9" s="128">
        <v>402100</v>
      </c>
      <c r="G9" s="113">
        <f t="shared" si="0"/>
        <v>2.3526485948768962E-2</v>
      </c>
      <c r="H9" s="113">
        <v>51300</v>
      </c>
      <c r="I9" s="113">
        <f t="shared" si="3"/>
        <v>1207</v>
      </c>
      <c r="J9" s="113">
        <v>1207</v>
      </c>
      <c r="K9" s="113">
        <v>9460</v>
      </c>
      <c r="L9" s="113">
        <f t="shared" si="1"/>
        <v>10667</v>
      </c>
    </row>
    <row r="10" spans="1:12" ht="16.350000000000001" customHeight="1">
      <c r="A10" s="130" t="s">
        <v>633</v>
      </c>
      <c r="B10" s="216">
        <v>36087</v>
      </c>
      <c r="C10" s="216">
        <v>70174</v>
      </c>
      <c r="D10" s="218">
        <f t="shared" si="2"/>
        <v>51.425029213098874</v>
      </c>
      <c r="E10" s="127"/>
      <c r="F10" s="128">
        <v>402100</v>
      </c>
      <c r="G10" s="113">
        <f t="shared" si="0"/>
        <v>4.6043272817707037E-2</v>
      </c>
      <c r="H10" s="113">
        <v>51300</v>
      </c>
      <c r="I10" s="113">
        <f t="shared" si="3"/>
        <v>2362</v>
      </c>
      <c r="J10" s="113">
        <v>2362</v>
      </c>
      <c r="K10" s="113">
        <v>18514</v>
      </c>
      <c r="L10" s="113">
        <f t="shared" si="1"/>
        <v>20876</v>
      </c>
    </row>
    <row r="11" spans="1:12" s="112" customFormat="1" ht="16.350000000000001" customHeight="1">
      <c r="A11" s="129" t="s">
        <v>610</v>
      </c>
      <c r="B11" s="215">
        <f>SUM(B12:B21)</f>
        <v>88949</v>
      </c>
      <c r="C11" s="215">
        <f>SUM(C12:C21)</f>
        <v>76673</v>
      </c>
      <c r="D11" s="214">
        <f>B11/C11*100</f>
        <v>116.01085127750316</v>
      </c>
      <c r="E11" s="127"/>
      <c r="F11" s="128">
        <v>402100</v>
      </c>
      <c r="G11" s="113">
        <f t="shared" si="0"/>
        <v>0.17931609052474509</v>
      </c>
      <c r="H11" s="113">
        <v>51300</v>
      </c>
      <c r="I11" s="113">
        <f t="shared" si="3"/>
        <v>9199</v>
      </c>
      <c r="J11" s="112">
        <v>9199</v>
      </c>
      <c r="K11" s="112">
        <v>72103</v>
      </c>
      <c r="L11" s="113">
        <f t="shared" si="1"/>
        <v>81302</v>
      </c>
    </row>
    <row r="12" spans="1:12" ht="16.350000000000001" customHeight="1">
      <c r="A12" s="130" t="s">
        <v>634</v>
      </c>
      <c r="B12" s="216">
        <v>33416</v>
      </c>
      <c r="C12" s="216">
        <v>29621</v>
      </c>
      <c r="D12" s="218">
        <f t="shared" ref="D12:D21" si="4">B12/C12*100</f>
        <v>112.81185645319198</v>
      </c>
      <c r="E12" s="127"/>
      <c r="F12" s="128">
        <v>402100</v>
      </c>
      <c r="G12" s="113">
        <f t="shared" si="0"/>
        <v>6.5874160656553091E-2</v>
      </c>
      <c r="H12" s="113">
        <v>51300</v>
      </c>
      <c r="I12" s="113">
        <f t="shared" si="3"/>
        <v>3379</v>
      </c>
      <c r="J12" s="113">
        <v>3379</v>
      </c>
      <c r="K12" s="113">
        <v>26488</v>
      </c>
      <c r="L12" s="113">
        <f t="shared" si="1"/>
        <v>29867</v>
      </c>
    </row>
    <row r="13" spans="1:12" ht="16.350000000000001" customHeight="1">
      <c r="A13" s="130" t="s">
        <v>635</v>
      </c>
      <c r="B13" s="216">
        <v>1726</v>
      </c>
      <c r="C13" s="216">
        <v>1639</v>
      </c>
      <c r="D13" s="218">
        <f t="shared" si="4"/>
        <v>105.30811470408786</v>
      </c>
      <c r="E13" s="127"/>
      <c r="F13" s="128">
        <v>402100</v>
      </c>
      <c r="G13" s="113">
        <f t="shared" si="0"/>
        <v>3.7478239243969162E-3</v>
      </c>
      <c r="H13" s="113">
        <v>51300</v>
      </c>
      <c r="I13" s="113">
        <f t="shared" si="3"/>
        <v>192</v>
      </c>
      <c r="J13" s="113">
        <v>192</v>
      </c>
      <c r="K13" s="113">
        <v>1507</v>
      </c>
      <c r="L13" s="113">
        <f t="shared" si="1"/>
        <v>1699</v>
      </c>
    </row>
    <row r="14" spans="1:12" ht="16.350000000000001" customHeight="1">
      <c r="A14" s="130" t="s">
        <v>636</v>
      </c>
      <c r="B14" s="216">
        <v>1522</v>
      </c>
      <c r="C14" s="216">
        <v>1290</v>
      </c>
      <c r="D14" s="218">
        <f t="shared" si="4"/>
        <v>117.98449612403101</v>
      </c>
      <c r="E14" s="127"/>
      <c r="F14" s="128">
        <v>402100</v>
      </c>
      <c r="G14" s="113">
        <f t="shared" si="0"/>
        <v>3.2106441183785126E-3</v>
      </c>
      <c r="H14" s="113">
        <v>51300</v>
      </c>
      <c r="I14" s="113">
        <f t="shared" si="3"/>
        <v>165</v>
      </c>
      <c r="J14" s="113">
        <v>165</v>
      </c>
      <c r="K14" s="113">
        <v>1291</v>
      </c>
      <c r="L14" s="113">
        <f t="shared" si="1"/>
        <v>1456</v>
      </c>
    </row>
    <row r="15" spans="1:12" ht="16.350000000000001" customHeight="1">
      <c r="A15" s="130" t="s">
        <v>637</v>
      </c>
      <c r="B15" s="216">
        <v>481</v>
      </c>
      <c r="C15" s="216">
        <v>656</v>
      </c>
      <c r="D15" s="218">
        <f t="shared" si="4"/>
        <v>73.323170731707322</v>
      </c>
      <c r="E15" s="127"/>
      <c r="F15" s="128">
        <v>402100</v>
      </c>
      <c r="G15" s="113">
        <f t="shared" si="0"/>
        <v>1.0519771201193734E-3</v>
      </c>
      <c r="H15" s="113">
        <v>51300</v>
      </c>
      <c r="I15" s="113">
        <f t="shared" si="3"/>
        <v>54</v>
      </c>
      <c r="J15" s="113">
        <v>54</v>
      </c>
      <c r="K15" s="113">
        <v>423</v>
      </c>
      <c r="L15" s="113">
        <f t="shared" si="1"/>
        <v>477</v>
      </c>
    </row>
    <row r="16" spans="1:12" ht="16.350000000000001" customHeight="1">
      <c r="A16" s="130" t="s">
        <v>638</v>
      </c>
      <c r="B16" s="216">
        <v>10237</v>
      </c>
      <c r="C16" s="216">
        <v>8004</v>
      </c>
      <c r="D16" s="218">
        <f t="shared" si="4"/>
        <v>127.89855072463767</v>
      </c>
      <c r="E16" s="127"/>
      <c r="F16" s="128">
        <v>402100</v>
      </c>
      <c r="G16" s="113">
        <f t="shared" si="0"/>
        <v>2.2009450385476248E-2</v>
      </c>
      <c r="H16" s="113">
        <v>51300</v>
      </c>
      <c r="I16" s="113">
        <f t="shared" si="3"/>
        <v>1129</v>
      </c>
      <c r="J16" s="113">
        <v>1129</v>
      </c>
      <c r="K16" s="113">
        <v>8850</v>
      </c>
      <c r="L16" s="113">
        <f t="shared" si="1"/>
        <v>9979</v>
      </c>
    </row>
    <row r="17" spans="1:12" ht="16.350000000000001" customHeight="1">
      <c r="A17" s="130" t="s">
        <v>639</v>
      </c>
      <c r="B17" s="216">
        <v>1368</v>
      </c>
      <c r="C17" s="216">
        <v>1310</v>
      </c>
      <c r="D17" s="218">
        <f t="shared" si="4"/>
        <v>104.42748091603053</v>
      </c>
      <c r="E17" s="127"/>
      <c r="F17" s="128">
        <v>402100</v>
      </c>
      <c r="G17" s="113">
        <f t="shared" si="0"/>
        <v>2.7331509574732653E-3</v>
      </c>
      <c r="H17" s="113">
        <v>51300</v>
      </c>
      <c r="I17" s="113">
        <f t="shared" si="3"/>
        <v>140</v>
      </c>
      <c r="J17" s="113">
        <v>140</v>
      </c>
      <c r="K17" s="113">
        <v>1099</v>
      </c>
      <c r="L17" s="113">
        <f t="shared" si="1"/>
        <v>1239</v>
      </c>
    </row>
    <row r="18" spans="1:12" ht="16.350000000000001" customHeight="1">
      <c r="A18" s="130" t="s">
        <v>640</v>
      </c>
      <c r="B18" s="216">
        <v>213</v>
      </c>
      <c r="C18" s="216">
        <v>206</v>
      </c>
      <c r="D18" s="218">
        <f t="shared" si="4"/>
        <v>103.39805825242718</v>
      </c>
      <c r="E18" s="127"/>
      <c r="F18" s="128">
        <v>402100</v>
      </c>
      <c r="G18" s="113">
        <f t="shared" si="0"/>
        <v>4.1283262869932851E-4</v>
      </c>
      <c r="H18" s="113">
        <v>51300</v>
      </c>
      <c r="I18" s="113">
        <f t="shared" si="3"/>
        <v>21</v>
      </c>
      <c r="J18" s="113">
        <v>21</v>
      </c>
      <c r="K18" s="113">
        <v>166</v>
      </c>
      <c r="L18" s="113">
        <f t="shared" si="1"/>
        <v>187</v>
      </c>
    </row>
    <row r="19" spans="1:12" ht="16.350000000000001" customHeight="1">
      <c r="A19" s="130" t="s">
        <v>641</v>
      </c>
      <c r="B19" s="216">
        <v>3922</v>
      </c>
      <c r="C19" s="216">
        <v>3989</v>
      </c>
      <c r="D19" s="218">
        <f t="shared" si="4"/>
        <v>98.320381047881682</v>
      </c>
      <c r="E19" s="127"/>
      <c r="F19" s="128">
        <v>402100</v>
      </c>
      <c r="G19" s="113">
        <f t="shared" si="0"/>
        <v>7.5627953245461328E-3</v>
      </c>
      <c r="H19" s="113">
        <v>51300</v>
      </c>
      <c r="I19" s="113">
        <f t="shared" si="3"/>
        <v>388</v>
      </c>
      <c r="J19" s="113">
        <v>388</v>
      </c>
      <c r="K19" s="113">
        <v>3041</v>
      </c>
      <c r="L19" s="113">
        <f t="shared" si="1"/>
        <v>3429</v>
      </c>
    </row>
    <row r="20" spans="1:12" ht="16.350000000000001" customHeight="1">
      <c r="A20" s="130" t="s">
        <v>642</v>
      </c>
      <c r="B20" s="216">
        <v>2098</v>
      </c>
      <c r="C20" s="216">
        <v>2229</v>
      </c>
      <c r="D20" s="218">
        <f t="shared" si="4"/>
        <v>94.122925078510548</v>
      </c>
      <c r="E20" s="127"/>
      <c r="F20" s="128">
        <v>402100</v>
      </c>
      <c r="G20" s="113">
        <f t="shared" si="0"/>
        <v>3.9840835613031587E-3</v>
      </c>
      <c r="H20" s="113">
        <v>51300</v>
      </c>
      <c r="I20" s="113">
        <f t="shared" si="3"/>
        <v>204</v>
      </c>
      <c r="J20" s="113">
        <v>204</v>
      </c>
      <c r="K20" s="113">
        <v>1602</v>
      </c>
      <c r="L20" s="113">
        <f t="shared" si="1"/>
        <v>1806</v>
      </c>
    </row>
    <row r="21" spans="1:12" ht="16.350000000000001" customHeight="1">
      <c r="A21" s="130" t="s">
        <v>643</v>
      </c>
      <c r="B21" s="216">
        <v>33966</v>
      </c>
      <c r="C21" s="216">
        <v>27729</v>
      </c>
      <c r="D21" s="218">
        <f t="shared" si="4"/>
        <v>122.49269717624148</v>
      </c>
      <c r="E21" s="127"/>
      <c r="F21" s="128">
        <v>402100</v>
      </c>
      <c r="G21" s="113">
        <f t="shared" si="0"/>
        <v>6.8729171847799059E-2</v>
      </c>
      <c r="H21" s="113">
        <v>51300</v>
      </c>
      <c r="I21" s="113">
        <f t="shared" si="3"/>
        <v>3526</v>
      </c>
      <c r="J21" s="113">
        <v>3526</v>
      </c>
      <c r="K21" s="113">
        <v>27636</v>
      </c>
      <c r="L21" s="113">
        <f t="shared" si="1"/>
        <v>31162</v>
      </c>
    </row>
    <row r="22" spans="1:12" s="112" customFormat="1" ht="16.350000000000001" customHeight="1">
      <c r="A22" s="129" t="s">
        <v>611</v>
      </c>
      <c r="B22" s="213">
        <f>SUM(B23:B29)</f>
        <v>1936</v>
      </c>
      <c r="C22" s="215"/>
      <c r="D22" s="214"/>
      <c r="E22" s="127"/>
      <c r="F22" s="128">
        <v>402100</v>
      </c>
      <c r="G22" s="113">
        <f t="shared" si="0"/>
        <v>3.9666749564784883E-3</v>
      </c>
      <c r="H22" s="113">
        <v>51300</v>
      </c>
      <c r="I22" s="113">
        <f t="shared" si="3"/>
        <v>203</v>
      </c>
      <c r="J22" s="112">
        <v>203</v>
      </c>
      <c r="K22" s="112">
        <v>1595</v>
      </c>
      <c r="L22" s="113">
        <f t="shared" si="1"/>
        <v>1798</v>
      </c>
    </row>
    <row r="23" spans="1:12" ht="16.350000000000001" customHeight="1">
      <c r="A23" s="130" t="s">
        <v>644</v>
      </c>
      <c r="B23" s="216">
        <v>0</v>
      </c>
      <c r="C23" s="216"/>
      <c r="D23" s="214"/>
      <c r="E23" s="127"/>
      <c r="F23" s="128">
        <v>402100</v>
      </c>
      <c r="G23" s="113">
        <f t="shared" si="0"/>
        <v>0</v>
      </c>
      <c r="H23" s="113">
        <v>51300</v>
      </c>
      <c r="I23" s="113">
        <f t="shared" si="3"/>
        <v>0</v>
      </c>
      <c r="J23" s="113">
        <v>0</v>
      </c>
      <c r="L23" s="113">
        <f t="shared" si="1"/>
        <v>0</v>
      </c>
    </row>
    <row r="24" spans="1:12" ht="16.350000000000001" customHeight="1">
      <c r="A24" s="130" t="s">
        <v>645</v>
      </c>
      <c r="B24" s="216">
        <v>11</v>
      </c>
      <c r="C24" s="216"/>
      <c r="D24" s="214"/>
      <c r="E24" s="127"/>
      <c r="F24" s="128">
        <v>402100</v>
      </c>
      <c r="G24" s="113">
        <f t="shared" si="0"/>
        <v>2.4869435463814973E-5</v>
      </c>
      <c r="H24" s="113">
        <v>51300</v>
      </c>
      <c r="I24" s="113">
        <f t="shared" si="3"/>
        <v>1</v>
      </c>
      <c r="J24" s="113">
        <v>1</v>
      </c>
      <c r="K24" s="113">
        <v>10</v>
      </c>
      <c r="L24" s="113">
        <f t="shared" si="1"/>
        <v>11</v>
      </c>
    </row>
    <row r="25" spans="1:12" ht="16.350000000000001" customHeight="1">
      <c r="A25" s="130" t="s">
        <v>646</v>
      </c>
      <c r="B25" s="216">
        <v>63</v>
      </c>
      <c r="C25" s="216"/>
      <c r="D25" s="214"/>
      <c r="E25" s="127"/>
      <c r="F25" s="128">
        <v>402100</v>
      </c>
      <c r="G25" s="113">
        <f t="shared" si="0"/>
        <v>1.3926883859736384E-4</v>
      </c>
      <c r="H25" s="113">
        <v>51300</v>
      </c>
      <c r="I25" s="113">
        <f t="shared" si="3"/>
        <v>7</v>
      </c>
      <c r="J25" s="113">
        <v>7</v>
      </c>
      <c r="K25" s="113">
        <v>56</v>
      </c>
      <c r="L25" s="113">
        <f t="shared" si="1"/>
        <v>63</v>
      </c>
    </row>
    <row r="26" spans="1:12" ht="16.350000000000001" customHeight="1">
      <c r="A26" s="130" t="s">
        <v>647</v>
      </c>
      <c r="B26" s="216">
        <v>0</v>
      </c>
      <c r="C26" s="216"/>
      <c r="D26" s="214"/>
      <c r="E26" s="127"/>
      <c r="F26" s="128">
        <v>402100</v>
      </c>
      <c r="G26" s="113">
        <f t="shared" si="0"/>
        <v>0</v>
      </c>
      <c r="H26" s="113">
        <v>51300</v>
      </c>
      <c r="I26" s="113">
        <f t="shared" si="3"/>
        <v>0</v>
      </c>
      <c r="J26" s="113">
        <v>0</v>
      </c>
      <c r="L26" s="113">
        <f t="shared" si="1"/>
        <v>0</v>
      </c>
    </row>
    <row r="27" spans="1:12" ht="16.350000000000001" customHeight="1">
      <c r="A27" s="130" t="s">
        <v>648</v>
      </c>
      <c r="B27" s="216">
        <v>1409</v>
      </c>
      <c r="C27" s="216"/>
      <c r="D27" s="214"/>
      <c r="E27" s="127"/>
      <c r="F27" s="128">
        <v>402100</v>
      </c>
      <c r="G27" s="113">
        <f t="shared" si="0"/>
        <v>2.8027853767719473E-3</v>
      </c>
      <c r="H27" s="113">
        <v>51300</v>
      </c>
      <c r="I27" s="113">
        <f t="shared" si="3"/>
        <v>144</v>
      </c>
      <c r="J27" s="113">
        <v>144</v>
      </c>
      <c r="K27" s="113">
        <v>1127</v>
      </c>
      <c r="L27" s="113">
        <f t="shared" si="1"/>
        <v>1271</v>
      </c>
    </row>
    <row r="28" spans="1:12" ht="16.350000000000001" customHeight="1">
      <c r="A28" s="130" t="s">
        <v>649</v>
      </c>
      <c r="B28" s="216">
        <v>11</v>
      </c>
      <c r="C28" s="216"/>
      <c r="D28" s="214"/>
      <c r="E28" s="127"/>
      <c r="F28" s="128">
        <v>402100</v>
      </c>
      <c r="G28" s="113">
        <f t="shared" si="0"/>
        <v>2.4869435463814973E-5</v>
      </c>
      <c r="H28" s="113">
        <v>51300</v>
      </c>
      <c r="I28" s="113">
        <f t="shared" si="3"/>
        <v>1</v>
      </c>
      <c r="J28" s="113">
        <v>1</v>
      </c>
      <c r="K28" s="113">
        <v>10</v>
      </c>
      <c r="L28" s="113">
        <f t="shared" si="1"/>
        <v>11</v>
      </c>
    </row>
    <row r="29" spans="1:12" ht="16.350000000000001" customHeight="1">
      <c r="A29" s="130" t="s">
        <v>650</v>
      </c>
      <c r="B29" s="216">
        <v>442</v>
      </c>
      <c r="C29" s="216"/>
      <c r="D29" s="214"/>
      <c r="E29" s="127"/>
      <c r="F29" s="128">
        <v>402100</v>
      </c>
      <c r="G29" s="113">
        <f t="shared" si="0"/>
        <v>9.7488187018154686E-4</v>
      </c>
      <c r="H29" s="113">
        <v>51300</v>
      </c>
      <c r="I29" s="113">
        <f t="shared" si="3"/>
        <v>50</v>
      </c>
      <c r="J29" s="113">
        <v>50</v>
      </c>
      <c r="K29" s="113">
        <v>392</v>
      </c>
      <c r="L29" s="113">
        <f t="shared" si="1"/>
        <v>442</v>
      </c>
    </row>
    <row r="30" spans="1:12" s="112" customFormat="1" ht="16.350000000000001" customHeight="1">
      <c r="A30" s="129" t="s">
        <v>612</v>
      </c>
      <c r="B30" s="213">
        <f>SUM(B31:B36)</f>
        <v>188</v>
      </c>
      <c r="C30" s="215"/>
      <c r="D30" s="214"/>
      <c r="E30" s="127"/>
      <c r="F30" s="128">
        <v>402100</v>
      </c>
      <c r="G30" s="113">
        <f t="shared" si="0"/>
        <v>4.0537179806018404E-4</v>
      </c>
      <c r="H30" s="113">
        <v>51300</v>
      </c>
      <c r="I30" s="113">
        <f t="shared" si="3"/>
        <v>21</v>
      </c>
      <c r="J30" s="112">
        <v>21</v>
      </c>
      <c r="K30" s="112">
        <v>163</v>
      </c>
      <c r="L30" s="113">
        <f t="shared" si="1"/>
        <v>184</v>
      </c>
    </row>
    <row r="31" spans="1:12" ht="16.350000000000001" customHeight="1">
      <c r="A31" s="130" t="s">
        <v>644</v>
      </c>
      <c r="B31" s="216">
        <v>0</v>
      </c>
      <c r="C31" s="216"/>
      <c r="D31" s="214"/>
      <c r="E31" s="127"/>
      <c r="F31" s="128">
        <v>402100</v>
      </c>
      <c r="G31" s="113">
        <f t="shared" si="0"/>
        <v>0</v>
      </c>
      <c r="H31" s="113">
        <v>51300</v>
      </c>
      <c r="I31" s="113">
        <f t="shared" si="3"/>
        <v>0</v>
      </c>
      <c r="J31" s="113">
        <v>0</v>
      </c>
      <c r="L31" s="113">
        <f t="shared" si="1"/>
        <v>0</v>
      </c>
    </row>
    <row r="32" spans="1:12" ht="16.350000000000001" customHeight="1">
      <c r="A32" s="130" t="s">
        <v>645</v>
      </c>
      <c r="B32" s="216">
        <v>0</v>
      </c>
      <c r="C32" s="216"/>
      <c r="D32" s="214"/>
      <c r="E32" s="127"/>
      <c r="F32" s="128">
        <v>402100</v>
      </c>
      <c r="G32" s="113">
        <f t="shared" si="0"/>
        <v>0</v>
      </c>
      <c r="H32" s="113">
        <v>51300</v>
      </c>
      <c r="I32" s="113">
        <f t="shared" si="3"/>
        <v>0</v>
      </c>
      <c r="J32" s="113">
        <v>0</v>
      </c>
      <c r="L32" s="113">
        <f t="shared" si="1"/>
        <v>0</v>
      </c>
    </row>
    <row r="33" spans="1:12" ht="16.350000000000001" customHeight="1">
      <c r="A33" s="130" t="s">
        <v>646</v>
      </c>
      <c r="B33" s="216">
        <v>0</v>
      </c>
      <c r="C33" s="216"/>
      <c r="D33" s="214"/>
      <c r="E33" s="127"/>
      <c r="F33" s="128">
        <v>402100</v>
      </c>
      <c r="G33" s="113">
        <f t="shared" si="0"/>
        <v>0</v>
      </c>
      <c r="H33" s="113">
        <v>51300</v>
      </c>
      <c r="I33" s="113">
        <f t="shared" si="3"/>
        <v>0</v>
      </c>
      <c r="J33" s="113">
        <v>0</v>
      </c>
      <c r="L33" s="113">
        <f t="shared" si="1"/>
        <v>0</v>
      </c>
    </row>
    <row r="34" spans="1:12" ht="16.350000000000001" customHeight="1">
      <c r="A34" s="130" t="s">
        <v>648</v>
      </c>
      <c r="B34" s="216">
        <v>138</v>
      </c>
      <c r="C34" s="216"/>
      <c r="D34" s="214"/>
      <c r="E34" s="127"/>
      <c r="F34" s="128">
        <v>402100</v>
      </c>
      <c r="G34" s="113">
        <f t="shared" si="0"/>
        <v>2.9594628201939818E-4</v>
      </c>
      <c r="H34" s="113">
        <v>51300</v>
      </c>
      <c r="I34" s="113">
        <f t="shared" si="3"/>
        <v>15</v>
      </c>
      <c r="J34" s="113">
        <v>15</v>
      </c>
      <c r="K34" s="113">
        <v>119</v>
      </c>
      <c r="L34" s="113">
        <f t="shared" si="1"/>
        <v>134</v>
      </c>
    </row>
    <row r="35" spans="1:12" ht="16.350000000000001" customHeight="1">
      <c r="A35" s="130" t="s">
        <v>649</v>
      </c>
      <c r="B35" s="216">
        <v>0</v>
      </c>
      <c r="C35" s="216"/>
      <c r="D35" s="214"/>
      <c r="E35" s="127"/>
      <c r="F35" s="128">
        <v>402100</v>
      </c>
      <c r="G35" s="113">
        <f t="shared" si="0"/>
        <v>0</v>
      </c>
      <c r="H35" s="113">
        <v>51300</v>
      </c>
      <c r="I35" s="113">
        <f t="shared" si="3"/>
        <v>0</v>
      </c>
      <c r="J35" s="113">
        <v>0</v>
      </c>
      <c r="L35" s="113">
        <f t="shared" si="1"/>
        <v>0</v>
      </c>
    </row>
    <row r="36" spans="1:12" ht="16.350000000000001" customHeight="1">
      <c r="A36" s="130" t="s">
        <v>650</v>
      </c>
      <c r="B36" s="216">
        <v>50</v>
      </c>
      <c r="C36" s="216"/>
      <c r="D36" s="214"/>
      <c r="E36" s="127"/>
      <c r="F36" s="128">
        <v>402100</v>
      </c>
      <c r="G36" s="113">
        <f t="shared" si="0"/>
        <v>1.0942551604078587E-4</v>
      </c>
      <c r="H36" s="113">
        <v>51300</v>
      </c>
      <c r="I36" s="113">
        <f t="shared" si="3"/>
        <v>6</v>
      </c>
      <c r="J36" s="113">
        <v>6</v>
      </c>
      <c r="K36" s="113">
        <v>44</v>
      </c>
      <c r="L36" s="113">
        <f t="shared" si="1"/>
        <v>50</v>
      </c>
    </row>
    <row r="37" spans="1:12" s="112" customFormat="1" ht="16.350000000000001" customHeight="1">
      <c r="A37" s="129" t="s">
        <v>613</v>
      </c>
      <c r="B37" s="215">
        <f>SUM(B38:B40)</f>
        <v>254504</v>
      </c>
      <c r="C37" s="215">
        <f>SUM(C38:C40)</f>
        <v>220660</v>
      </c>
      <c r="D37" s="214">
        <f>B37/C37*100</f>
        <v>115.33762349315688</v>
      </c>
      <c r="E37" s="127"/>
      <c r="F37" s="128">
        <v>402100</v>
      </c>
      <c r="G37" s="113">
        <f t="shared" si="0"/>
        <v>0.46692116388957972</v>
      </c>
      <c r="H37" s="113">
        <v>51300</v>
      </c>
      <c r="I37" s="113">
        <f t="shared" si="3"/>
        <v>23953</v>
      </c>
      <c r="J37" s="112">
        <v>23953</v>
      </c>
      <c r="K37" s="112">
        <v>187749</v>
      </c>
      <c r="L37" s="113">
        <f t="shared" si="1"/>
        <v>211702</v>
      </c>
    </row>
    <row r="38" spans="1:12" ht="16.350000000000001" customHeight="1">
      <c r="A38" s="130" t="s">
        <v>651</v>
      </c>
      <c r="B38" s="216">
        <v>180257</v>
      </c>
      <c r="C38" s="216">
        <v>150520</v>
      </c>
      <c r="D38" s="218">
        <f t="shared" ref="D38:D40" si="5">B38/C38*100</f>
        <v>119.75617858091947</v>
      </c>
      <c r="E38" s="127"/>
      <c r="F38" s="128">
        <v>402100</v>
      </c>
      <c r="G38" s="113">
        <f t="shared" ref="G38:G69" si="6">K38/F38</f>
        <v>0.3134120865456354</v>
      </c>
      <c r="H38" s="113">
        <v>51300</v>
      </c>
      <c r="I38" s="113">
        <f t="shared" si="3"/>
        <v>16078</v>
      </c>
      <c r="J38" s="113">
        <v>16078</v>
      </c>
      <c r="K38" s="113">
        <v>126023</v>
      </c>
      <c r="L38" s="113">
        <f t="shared" ref="L38:L80" si="7">J38+K38</f>
        <v>142101</v>
      </c>
    </row>
    <row r="39" spans="1:12" ht="16.350000000000001" customHeight="1">
      <c r="A39" s="130" t="s">
        <v>652</v>
      </c>
      <c r="B39" s="216">
        <v>74247</v>
      </c>
      <c r="C39" s="216">
        <v>54642</v>
      </c>
      <c r="D39" s="218">
        <f t="shared" si="5"/>
        <v>135.87899418030088</v>
      </c>
      <c r="E39" s="127"/>
      <c r="F39" s="128">
        <v>402100</v>
      </c>
      <c r="G39" s="113">
        <f t="shared" si="6"/>
        <v>0.15350907734394428</v>
      </c>
      <c r="H39" s="113">
        <v>51300</v>
      </c>
      <c r="I39" s="113">
        <f t="shared" ref="I39:I80" si="8">ROUND(G39*H39,0)</f>
        <v>7875</v>
      </c>
      <c r="J39" s="113">
        <v>7875</v>
      </c>
      <c r="K39" s="113">
        <v>61726</v>
      </c>
      <c r="L39" s="113">
        <f t="shared" si="7"/>
        <v>69601</v>
      </c>
    </row>
    <row r="40" spans="1:12" ht="16.350000000000001" customHeight="1">
      <c r="A40" s="130" t="s">
        <v>653</v>
      </c>
      <c r="B40" s="216">
        <v>0</v>
      </c>
      <c r="C40" s="216">
        <v>15498</v>
      </c>
      <c r="D40" s="214">
        <f t="shared" si="5"/>
        <v>0</v>
      </c>
      <c r="E40" s="127"/>
      <c r="F40" s="128">
        <v>402100</v>
      </c>
      <c r="G40" s="113">
        <f t="shared" si="6"/>
        <v>0</v>
      </c>
      <c r="H40" s="113">
        <v>51300</v>
      </c>
      <c r="I40" s="113">
        <f t="shared" si="8"/>
        <v>0</v>
      </c>
      <c r="J40" s="113">
        <v>0</v>
      </c>
      <c r="L40" s="113">
        <f t="shared" si="7"/>
        <v>0</v>
      </c>
    </row>
    <row r="41" spans="1:12" s="112" customFormat="1" ht="16.350000000000001" customHeight="1">
      <c r="A41" s="129" t="s">
        <v>614</v>
      </c>
      <c r="B41" s="213">
        <f>B42+B43</f>
        <v>11137</v>
      </c>
      <c r="C41" s="215"/>
      <c r="D41" s="214"/>
      <c r="E41" s="127"/>
      <c r="F41" s="128">
        <v>402100</v>
      </c>
      <c r="G41" s="113">
        <f t="shared" si="6"/>
        <v>2.4018900770952499E-2</v>
      </c>
      <c r="H41" s="113">
        <v>51300</v>
      </c>
      <c r="I41" s="113">
        <f t="shared" si="8"/>
        <v>1232</v>
      </c>
      <c r="J41" s="112">
        <v>1232</v>
      </c>
      <c r="K41" s="112">
        <v>9658</v>
      </c>
      <c r="L41" s="113">
        <f t="shared" si="7"/>
        <v>10890</v>
      </c>
    </row>
    <row r="42" spans="1:12" ht="16.350000000000001" customHeight="1">
      <c r="A42" s="130" t="s">
        <v>654</v>
      </c>
      <c r="B42" s="216">
        <v>9727</v>
      </c>
      <c r="C42" s="216"/>
      <c r="D42" s="214"/>
      <c r="E42" s="127"/>
      <c r="F42" s="128">
        <v>402100</v>
      </c>
      <c r="G42" s="113">
        <f t="shared" si="6"/>
        <v>2.0927629942800299E-2</v>
      </c>
      <c r="H42" s="113">
        <v>51300</v>
      </c>
      <c r="I42" s="113">
        <f t="shared" si="8"/>
        <v>1074</v>
      </c>
      <c r="J42" s="113">
        <v>1074</v>
      </c>
      <c r="K42" s="113">
        <v>8415</v>
      </c>
      <c r="L42" s="113">
        <f t="shared" si="7"/>
        <v>9489</v>
      </c>
    </row>
    <row r="43" spans="1:12" ht="16.350000000000001" customHeight="1">
      <c r="A43" s="130" t="s">
        <v>655</v>
      </c>
      <c r="B43" s="216">
        <v>1410</v>
      </c>
      <c r="C43" s="216"/>
      <c r="D43" s="214"/>
      <c r="E43" s="127"/>
      <c r="F43" s="128">
        <v>402100</v>
      </c>
      <c r="G43" s="113">
        <f t="shared" si="6"/>
        <v>3.091270828152201E-3</v>
      </c>
      <c r="H43" s="113">
        <v>51300</v>
      </c>
      <c r="I43" s="113">
        <f t="shared" si="8"/>
        <v>159</v>
      </c>
      <c r="J43" s="113">
        <v>159</v>
      </c>
      <c r="K43" s="113">
        <v>1243</v>
      </c>
      <c r="L43" s="113">
        <f t="shared" si="7"/>
        <v>1402</v>
      </c>
    </row>
    <row r="44" spans="1:12" s="112" customFormat="1" ht="16.350000000000001" customHeight="1">
      <c r="A44" s="129" t="s">
        <v>615</v>
      </c>
      <c r="B44" s="213">
        <f>B45+B46+B47</f>
        <v>68</v>
      </c>
      <c r="C44" s="215"/>
      <c r="D44" s="214"/>
      <c r="E44" s="127"/>
      <c r="F44" s="128">
        <v>402100</v>
      </c>
      <c r="G44" s="113">
        <f t="shared" si="6"/>
        <v>6.2173588659537432E-5</v>
      </c>
      <c r="H44" s="113">
        <v>51300</v>
      </c>
      <c r="I44" s="113">
        <f t="shared" si="8"/>
        <v>3</v>
      </c>
      <c r="J44" s="112">
        <v>3</v>
      </c>
      <c r="K44" s="112">
        <v>25</v>
      </c>
      <c r="L44" s="113">
        <f t="shared" si="7"/>
        <v>28</v>
      </c>
    </row>
    <row r="45" spans="1:12" ht="16.350000000000001" customHeight="1">
      <c r="A45" s="130" t="s">
        <v>656</v>
      </c>
      <c r="B45" s="216"/>
      <c r="C45" s="216"/>
      <c r="D45" s="214"/>
      <c r="E45" s="127"/>
      <c r="F45" s="128">
        <v>402100</v>
      </c>
      <c r="G45" s="113">
        <f t="shared" si="6"/>
        <v>0</v>
      </c>
      <c r="H45" s="113">
        <v>51300</v>
      </c>
      <c r="I45" s="113">
        <f t="shared" si="8"/>
        <v>0</v>
      </c>
      <c r="J45" s="113">
        <v>0</v>
      </c>
      <c r="L45" s="113">
        <f t="shared" si="7"/>
        <v>0</v>
      </c>
    </row>
    <row r="46" spans="1:12" ht="16.350000000000001" customHeight="1">
      <c r="A46" s="130" t="s">
        <v>657</v>
      </c>
      <c r="B46" s="216">
        <v>28</v>
      </c>
      <c r="C46" s="216"/>
      <c r="D46" s="214"/>
      <c r="E46" s="127"/>
      <c r="F46" s="128">
        <v>402100</v>
      </c>
      <c r="G46" s="113">
        <f t="shared" si="6"/>
        <v>6.2173588659537432E-5</v>
      </c>
      <c r="H46" s="113">
        <v>51300</v>
      </c>
      <c r="I46" s="113">
        <f t="shared" si="8"/>
        <v>3</v>
      </c>
      <c r="J46" s="113">
        <v>3</v>
      </c>
      <c r="K46" s="113">
        <v>25</v>
      </c>
      <c r="L46" s="113">
        <f t="shared" si="7"/>
        <v>28</v>
      </c>
    </row>
    <row r="47" spans="1:12" ht="16.350000000000001" customHeight="1">
      <c r="A47" s="130" t="s">
        <v>658</v>
      </c>
      <c r="B47" s="216">
        <v>40</v>
      </c>
      <c r="C47" s="216"/>
      <c r="D47" s="214"/>
      <c r="E47" s="127"/>
      <c r="F47" s="128">
        <v>402100</v>
      </c>
      <c r="G47" s="113">
        <f t="shared" si="6"/>
        <v>0</v>
      </c>
      <c r="H47" s="113">
        <v>51300</v>
      </c>
      <c r="I47" s="113">
        <f t="shared" si="8"/>
        <v>0</v>
      </c>
      <c r="J47" s="113">
        <v>0</v>
      </c>
      <c r="L47" s="113">
        <f t="shared" si="7"/>
        <v>0</v>
      </c>
    </row>
    <row r="48" spans="1:12" s="112" customFormat="1" ht="16.350000000000001" customHeight="1">
      <c r="A48" s="129" t="s">
        <v>616</v>
      </c>
      <c r="B48" s="213">
        <f>B49+B50</f>
        <v>10</v>
      </c>
      <c r="C48" s="215"/>
      <c r="D48" s="214"/>
      <c r="E48" s="127"/>
      <c r="F48" s="128">
        <v>402100</v>
      </c>
      <c r="G48" s="113">
        <f t="shared" si="6"/>
        <v>0</v>
      </c>
      <c r="H48" s="113">
        <v>51300</v>
      </c>
      <c r="I48" s="113">
        <f t="shared" si="8"/>
        <v>0</v>
      </c>
      <c r="J48" s="112">
        <v>0</v>
      </c>
      <c r="L48" s="113">
        <f t="shared" si="7"/>
        <v>0</v>
      </c>
    </row>
    <row r="49" spans="1:12" ht="16.350000000000001" customHeight="1">
      <c r="A49" s="130" t="s">
        <v>659</v>
      </c>
      <c r="B49" s="216"/>
      <c r="C49" s="216"/>
      <c r="D49" s="214"/>
      <c r="E49" s="127"/>
      <c r="F49" s="128">
        <v>402100</v>
      </c>
      <c r="G49" s="113">
        <f t="shared" si="6"/>
        <v>0</v>
      </c>
      <c r="H49" s="113">
        <v>51300</v>
      </c>
      <c r="I49" s="113">
        <f t="shared" si="8"/>
        <v>0</v>
      </c>
      <c r="J49" s="113">
        <v>0</v>
      </c>
      <c r="L49" s="113">
        <f t="shared" si="7"/>
        <v>0</v>
      </c>
    </row>
    <row r="50" spans="1:12" ht="16.350000000000001" customHeight="1">
      <c r="A50" s="130" t="s">
        <v>660</v>
      </c>
      <c r="B50" s="217">
        <v>10</v>
      </c>
      <c r="C50" s="216"/>
      <c r="D50" s="214"/>
      <c r="E50" s="127"/>
      <c r="F50" s="128">
        <v>402100</v>
      </c>
      <c r="G50" s="113">
        <f t="shared" si="6"/>
        <v>0</v>
      </c>
      <c r="H50" s="113">
        <v>51300</v>
      </c>
      <c r="I50" s="113">
        <f t="shared" si="8"/>
        <v>0</v>
      </c>
      <c r="J50" s="113">
        <v>0</v>
      </c>
      <c r="L50" s="113">
        <f t="shared" si="7"/>
        <v>0</v>
      </c>
    </row>
    <row r="51" spans="1:12" s="112" customFormat="1" ht="16.350000000000001" customHeight="1">
      <c r="A51" s="129" t="s">
        <v>617</v>
      </c>
      <c r="B51" s="215">
        <f>SUM(B52:B56)</f>
        <v>22128</v>
      </c>
      <c r="C51" s="215">
        <f>SUM(C52:C56)</f>
        <v>19091</v>
      </c>
      <c r="D51" s="214">
        <f>B51/C51*100</f>
        <v>115.90801948562151</v>
      </c>
      <c r="E51" s="127"/>
      <c r="F51" s="128">
        <v>402100</v>
      </c>
      <c r="G51" s="113">
        <f t="shared" si="6"/>
        <v>3.8647102710768468E-2</v>
      </c>
      <c r="H51" s="113">
        <v>51300</v>
      </c>
      <c r="I51" s="113">
        <f t="shared" si="8"/>
        <v>1983</v>
      </c>
      <c r="J51" s="112">
        <v>1983</v>
      </c>
      <c r="K51" s="112">
        <v>15540</v>
      </c>
      <c r="L51" s="113">
        <f t="shared" si="7"/>
        <v>17523</v>
      </c>
    </row>
    <row r="52" spans="1:12" ht="16.350000000000001" customHeight="1">
      <c r="A52" s="130" t="s">
        <v>661</v>
      </c>
      <c r="B52" s="216">
        <v>7576</v>
      </c>
      <c r="C52" s="216">
        <v>6605</v>
      </c>
      <c r="D52" s="218">
        <f t="shared" ref="D52:D58" si="9">B52/C52*100</f>
        <v>114.7009841029523</v>
      </c>
      <c r="E52" s="127"/>
      <c r="F52" s="128">
        <v>402100</v>
      </c>
      <c r="G52" s="113">
        <f t="shared" si="6"/>
        <v>9.9204178065157925E-3</v>
      </c>
      <c r="H52" s="113">
        <v>51300</v>
      </c>
      <c r="I52" s="113">
        <f t="shared" si="8"/>
        <v>509</v>
      </c>
      <c r="J52" s="113">
        <v>509</v>
      </c>
      <c r="K52" s="113">
        <v>3989</v>
      </c>
      <c r="L52" s="113">
        <f t="shared" si="7"/>
        <v>4498</v>
      </c>
    </row>
    <row r="53" spans="1:12" ht="16.350000000000001" customHeight="1">
      <c r="A53" s="130" t="s">
        <v>662</v>
      </c>
      <c r="B53" s="216">
        <v>1475</v>
      </c>
      <c r="C53" s="216">
        <v>838</v>
      </c>
      <c r="D53" s="218">
        <f t="shared" si="9"/>
        <v>176.01431980906921</v>
      </c>
      <c r="E53" s="127"/>
      <c r="F53" s="128">
        <v>402100</v>
      </c>
      <c r="G53" s="113">
        <f t="shared" si="6"/>
        <v>2.9196717234518778E-3</v>
      </c>
      <c r="H53" s="113">
        <v>51300</v>
      </c>
      <c r="I53" s="113">
        <f t="shared" si="8"/>
        <v>150</v>
      </c>
      <c r="J53" s="113">
        <v>150</v>
      </c>
      <c r="K53" s="113">
        <v>1174</v>
      </c>
      <c r="L53" s="113">
        <f t="shared" si="7"/>
        <v>1324</v>
      </c>
    </row>
    <row r="54" spans="1:12" ht="16.350000000000001" customHeight="1">
      <c r="A54" s="130" t="s">
        <v>663</v>
      </c>
      <c r="B54" s="216">
        <v>0</v>
      </c>
      <c r="C54" s="216"/>
      <c r="D54" s="218"/>
      <c r="E54" s="127"/>
      <c r="F54" s="128">
        <v>402100</v>
      </c>
      <c r="G54" s="113">
        <f t="shared" si="6"/>
        <v>0</v>
      </c>
      <c r="H54" s="113">
        <v>51300</v>
      </c>
      <c r="I54" s="113">
        <f t="shared" si="8"/>
        <v>0</v>
      </c>
      <c r="J54" s="113">
        <v>0</v>
      </c>
      <c r="L54" s="113">
        <f t="shared" si="7"/>
        <v>0</v>
      </c>
    </row>
    <row r="55" spans="1:12" ht="16.350000000000001" customHeight="1">
      <c r="A55" s="130" t="s">
        <v>664</v>
      </c>
      <c r="B55" s="216">
        <v>8537</v>
      </c>
      <c r="C55" s="216">
        <v>7483</v>
      </c>
      <c r="D55" s="218">
        <f t="shared" si="9"/>
        <v>114.08525992249099</v>
      </c>
      <c r="E55" s="127"/>
      <c r="F55" s="128">
        <v>402100</v>
      </c>
      <c r="G55" s="113">
        <f t="shared" si="6"/>
        <v>1.7378761502113902E-2</v>
      </c>
      <c r="H55" s="113">
        <v>51300</v>
      </c>
      <c r="I55" s="113">
        <f t="shared" si="8"/>
        <v>892</v>
      </c>
      <c r="J55" s="113">
        <v>892</v>
      </c>
      <c r="K55" s="113">
        <v>6988</v>
      </c>
      <c r="L55" s="113">
        <f t="shared" si="7"/>
        <v>7880</v>
      </c>
    </row>
    <row r="56" spans="1:12" ht="16.350000000000001" customHeight="1">
      <c r="A56" s="130" t="s">
        <v>665</v>
      </c>
      <c r="B56" s="216">
        <v>4540</v>
      </c>
      <c r="C56" s="216">
        <v>4165</v>
      </c>
      <c r="D56" s="218">
        <f t="shared" si="9"/>
        <v>109.00360144057623</v>
      </c>
      <c r="E56" s="127"/>
      <c r="F56" s="128">
        <v>402100</v>
      </c>
      <c r="G56" s="113">
        <f t="shared" si="6"/>
        <v>8.4282516786868943E-3</v>
      </c>
      <c r="H56" s="113">
        <v>51300</v>
      </c>
      <c r="I56" s="113">
        <f t="shared" si="8"/>
        <v>432</v>
      </c>
      <c r="J56" s="113">
        <v>432</v>
      </c>
      <c r="K56" s="113">
        <v>3389</v>
      </c>
      <c r="L56" s="113">
        <f t="shared" si="7"/>
        <v>3821</v>
      </c>
    </row>
    <row r="57" spans="1:12" s="112" customFormat="1" ht="16.350000000000001" customHeight="1">
      <c r="A57" s="129" t="s">
        <v>618</v>
      </c>
      <c r="B57" s="213"/>
      <c r="C57" s="215">
        <f>C58+C59</f>
        <v>974</v>
      </c>
      <c r="D57" s="214">
        <f t="shared" si="9"/>
        <v>0</v>
      </c>
      <c r="E57" s="127"/>
      <c r="F57" s="128">
        <v>402100</v>
      </c>
      <c r="G57" s="113">
        <f t="shared" si="6"/>
        <v>0</v>
      </c>
      <c r="H57" s="113">
        <v>51300</v>
      </c>
      <c r="I57" s="113">
        <f t="shared" si="8"/>
        <v>0</v>
      </c>
      <c r="J57" s="112">
        <v>0</v>
      </c>
      <c r="K57" s="112">
        <v>0</v>
      </c>
      <c r="L57" s="113">
        <f t="shared" si="7"/>
        <v>0</v>
      </c>
    </row>
    <row r="58" spans="1:12" ht="16.350000000000001" customHeight="1">
      <c r="A58" s="130" t="s">
        <v>666</v>
      </c>
      <c r="B58" s="217"/>
      <c r="C58" s="216">
        <v>974</v>
      </c>
      <c r="D58" s="214">
        <f t="shared" si="9"/>
        <v>0</v>
      </c>
      <c r="E58" s="127"/>
      <c r="F58" s="128">
        <v>402100</v>
      </c>
      <c r="G58" s="113">
        <f t="shared" si="6"/>
        <v>0</v>
      </c>
      <c r="H58" s="113">
        <v>51300</v>
      </c>
      <c r="I58" s="113">
        <f t="shared" si="8"/>
        <v>0</v>
      </c>
      <c r="J58" s="113">
        <v>0</v>
      </c>
      <c r="L58" s="113">
        <f t="shared" si="7"/>
        <v>0</v>
      </c>
    </row>
    <row r="59" spans="1:12" ht="16.350000000000001" customHeight="1">
      <c r="A59" s="130" t="s">
        <v>667</v>
      </c>
      <c r="B59" s="216"/>
      <c r="C59" s="216"/>
      <c r="D59" s="214"/>
      <c r="E59" s="127"/>
      <c r="F59" s="128">
        <v>402100</v>
      </c>
      <c r="G59" s="113">
        <f t="shared" si="6"/>
        <v>0</v>
      </c>
      <c r="H59" s="113">
        <v>51300</v>
      </c>
      <c r="I59" s="113">
        <f t="shared" si="8"/>
        <v>0</v>
      </c>
      <c r="J59" s="113">
        <v>0</v>
      </c>
      <c r="L59" s="113">
        <f t="shared" si="7"/>
        <v>0</v>
      </c>
    </row>
    <row r="60" spans="1:12" s="112" customFormat="1" ht="16.350000000000001" customHeight="1">
      <c r="A60" s="129" t="s">
        <v>619</v>
      </c>
      <c r="B60" s="215"/>
      <c r="C60" s="215"/>
      <c r="D60" s="214"/>
      <c r="E60" s="127"/>
      <c r="F60" s="128">
        <v>402100</v>
      </c>
      <c r="G60" s="113">
        <f t="shared" si="6"/>
        <v>0</v>
      </c>
      <c r="H60" s="113">
        <v>51300</v>
      </c>
      <c r="I60" s="113">
        <f t="shared" si="8"/>
        <v>0</v>
      </c>
      <c r="J60" s="112">
        <v>0</v>
      </c>
      <c r="L60" s="113">
        <f t="shared" si="7"/>
        <v>0</v>
      </c>
    </row>
    <row r="61" spans="1:12" ht="16.350000000000001" customHeight="1">
      <c r="A61" s="130" t="s">
        <v>668</v>
      </c>
      <c r="B61" s="216"/>
      <c r="C61" s="216"/>
      <c r="D61" s="214"/>
      <c r="E61" s="127"/>
      <c r="F61" s="128">
        <v>402100</v>
      </c>
      <c r="G61" s="113">
        <f t="shared" si="6"/>
        <v>0</v>
      </c>
      <c r="H61" s="113">
        <v>51300</v>
      </c>
      <c r="I61" s="113">
        <f t="shared" si="8"/>
        <v>0</v>
      </c>
      <c r="J61" s="113">
        <v>0</v>
      </c>
      <c r="L61" s="113">
        <f t="shared" si="7"/>
        <v>0</v>
      </c>
    </row>
    <row r="62" spans="1:12" ht="16.350000000000001" customHeight="1">
      <c r="A62" s="130" t="s">
        <v>669</v>
      </c>
      <c r="B62" s="216"/>
      <c r="C62" s="216"/>
      <c r="D62" s="214"/>
      <c r="E62" s="127"/>
      <c r="F62" s="128">
        <v>402100</v>
      </c>
      <c r="G62" s="113">
        <f t="shared" si="6"/>
        <v>0</v>
      </c>
      <c r="H62" s="113">
        <v>51300</v>
      </c>
      <c r="I62" s="113">
        <f t="shared" si="8"/>
        <v>0</v>
      </c>
      <c r="J62" s="113">
        <v>0</v>
      </c>
      <c r="L62" s="113">
        <f t="shared" si="7"/>
        <v>0</v>
      </c>
    </row>
    <row r="63" spans="1:12" ht="16.350000000000001" customHeight="1">
      <c r="A63" s="130" t="s">
        <v>670</v>
      </c>
      <c r="B63" s="216"/>
      <c r="C63" s="216"/>
      <c r="D63" s="214"/>
      <c r="E63" s="127"/>
      <c r="F63" s="128">
        <v>402100</v>
      </c>
      <c r="G63" s="113">
        <f t="shared" si="6"/>
        <v>0</v>
      </c>
      <c r="H63" s="113">
        <v>51300</v>
      </c>
      <c r="I63" s="113">
        <f t="shared" si="8"/>
        <v>0</v>
      </c>
      <c r="J63" s="113">
        <v>0</v>
      </c>
      <c r="L63" s="113">
        <f t="shared" si="7"/>
        <v>0</v>
      </c>
    </row>
    <row r="64" spans="1:12" ht="16.350000000000001" customHeight="1">
      <c r="A64" s="130" t="s">
        <v>671</v>
      </c>
      <c r="B64" s="216"/>
      <c r="C64" s="216"/>
      <c r="D64" s="214"/>
      <c r="E64" s="127"/>
      <c r="F64" s="128">
        <v>402100</v>
      </c>
      <c r="G64" s="113">
        <f t="shared" si="6"/>
        <v>0</v>
      </c>
      <c r="H64" s="113">
        <v>51300</v>
      </c>
      <c r="I64" s="113">
        <f t="shared" si="8"/>
        <v>0</v>
      </c>
      <c r="J64" s="113">
        <v>0</v>
      </c>
      <c r="L64" s="113">
        <f t="shared" si="7"/>
        <v>0</v>
      </c>
    </row>
    <row r="65" spans="1:12" s="112" customFormat="1" ht="16.350000000000001" customHeight="1">
      <c r="A65" s="129" t="s">
        <v>620</v>
      </c>
      <c r="B65" s="215"/>
      <c r="C65" s="215"/>
      <c r="D65" s="214"/>
      <c r="E65" s="127"/>
      <c r="F65" s="128">
        <v>402100</v>
      </c>
      <c r="G65" s="113">
        <f t="shared" si="6"/>
        <v>0</v>
      </c>
      <c r="H65" s="113">
        <v>51300</v>
      </c>
      <c r="I65" s="113">
        <f t="shared" si="8"/>
        <v>0</v>
      </c>
      <c r="J65" s="112">
        <v>0</v>
      </c>
      <c r="L65" s="113">
        <f t="shared" si="7"/>
        <v>0</v>
      </c>
    </row>
    <row r="66" spans="1:12" ht="16.350000000000001" customHeight="1">
      <c r="A66" s="130" t="s">
        <v>672</v>
      </c>
      <c r="B66" s="216"/>
      <c r="C66" s="216"/>
      <c r="D66" s="214"/>
      <c r="E66" s="127"/>
      <c r="F66" s="128">
        <v>402100</v>
      </c>
      <c r="G66" s="113">
        <f t="shared" si="6"/>
        <v>0</v>
      </c>
      <c r="H66" s="113">
        <v>51300</v>
      </c>
      <c r="I66" s="113">
        <f t="shared" si="8"/>
        <v>0</v>
      </c>
      <c r="J66" s="113">
        <v>0</v>
      </c>
      <c r="L66" s="113">
        <f t="shared" si="7"/>
        <v>0</v>
      </c>
    </row>
    <row r="67" spans="1:12" ht="16.350000000000001" customHeight="1">
      <c r="A67" s="130" t="s">
        <v>673</v>
      </c>
      <c r="B67" s="216"/>
      <c r="C67" s="216"/>
      <c r="D67" s="214"/>
      <c r="E67" s="127"/>
      <c r="F67" s="128">
        <v>402100</v>
      </c>
      <c r="G67" s="113">
        <f t="shared" si="6"/>
        <v>0</v>
      </c>
      <c r="H67" s="113">
        <v>51300</v>
      </c>
      <c r="I67" s="113">
        <f t="shared" si="8"/>
        <v>0</v>
      </c>
      <c r="J67" s="113">
        <v>0</v>
      </c>
      <c r="L67" s="113">
        <f t="shared" si="7"/>
        <v>0</v>
      </c>
    </row>
    <row r="68" spans="1:12" s="112" customFormat="1" ht="16.350000000000001" customHeight="1">
      <c r="A68" s="129" t="s">
        <v>621</v>
      </c>
      <c r="B68" s="215"/>
      <c r="C68" s="215"/>
      <c r="D68" s="214"/>
      <c r="E68" s="127"/>
      <c r="F68" s="128">
        <v>402100</v>
      </c>
      <c r="G68" s="113">
        <f t="shared" si="6"/>
        <v>0</v>
      </c>
      <c r="H68" s="113">
        <v>51300</v>
      </c>
      <c r="I68" s="113">
        <f t="shared" si="8"/>
        <v>0</v>
      </c>
      <c r="J68" s="112">
        <v>0</v>
      </c>
      <c r="L68" s="113">
        <f t="shared" si="7"/>
        <v>0</v>
      </c>
    </row>
    <row r="69" spans="1:12" ht="16.350000000000001" customHeight="1">
      <c r="A69" s="130" t="s">
        <v>674</v>
      </c>
      <c r="B69" s="216"/>
      <c r="C69" s="216"/>
      <c r="D69" s="214"/>
      <c r="E69" s="127"/>
      <c r="F69" s="128">
        <v>402100</v>
      </c>
      <c r="G69" s="113">
        <f t="shared" si="6"/>
        <v>0</v>
      </c>
      <c r="H69" s="113">
        <v>51300</v>
      </c>
      <c r="I69" s="113">
        <f t="shared" si="8"/>
        <v>0</v>
      </c>
      <c r="J69" s="113">
        <v>0</v>
      </c>
      <c r="L69" s="113">
        <f t="shared" si="7"/>
        <v>0</v>
      </c>
    </row>
    <row r="70" spans="1:12" ht="16.350000000000001" customHeight="1">
      <c r="A70" s="130" t="s">
        <v>675</v>
      </c>
      <c r="B70" s="216"/>
      <c r="C70" s="216"/>
      <c r="D70" s="214"/>
      <c r="E70" s="127"/>
      <c r="F70" s="128">
        <v>402100</v>
      </c>
      <c r="G70" s="113">
        <f t="shared" ref="G70:G80" si="10">K70/F70</f>
        <v>0</v>
      </c>
      <c r="H70" s="113">
        <v>51300</v>
      </c>
      <c r="I70" s="113">
        <f t="shared" si="8"/>
        <v>0</v>
      </c>
      <c r="J70" s="113">
        <v>0</v>
      </c>
      <c r="L70" s="113">
        <f t="shared" si="7"/>
        <v>0</v>
      </c>
    </row>
    <row r="71" spans="1:12" ht="16.350000000000001" customHeight="1">
      <c r="A71" s="130" t="s">
        <v>676</v>
      </c>
      <c r="B71" s="216"/>
      <c r="C71" s="216"/>
      <c r="D71" s="214"/>
      <c r="E71" s="127"/>
      <c r="F71" s="128">
        <v>402100</v>
      </c>
      <c r="G71" s="113">
        <f t="shared" si="10"/>
        <v>0</v>
      </c>
      <c r="H71" s="113">
        <v>51300</v>
      </c>
      <c r="I71" s="113">
        <f t="shared" si="8"/>
        <v>0</v>
      </c>
      <c r="J71" s="113">
        <v>0</v>
      </c>
      <c r="L71" s="113">
        <f t="shared" si="7"/>
        <v>0</v>
      </c>
    </row>
    <row r="72" spans="1:12" ht="16.350000000000001" customHeight="1">
      <c r="A72" s="130" t="s">
        <v>677</v>
      </c>
      <c r="B72" s="216"/>
      <c r="C72" s="216"/>
      <c r="D72" s="214"/>
      <c r="E72" s="127"/>
      <c r="F72" s="128">
        <v>402100</v>
      </c>
      <c r="G72" s="113">
        <f t="shared" si="10"/>
        <v>0</v>
      </c>
      <c r="H72" s="113">
        <v>51300</v>
      </c>
      <c r="I72" s="113">
        <f t="shared" si="8"/>
        <v>0</v>
      </c>
      <c r="J72" s="113">
        <v>0</v>
      </c>
      <c r="L72" s="113">
        <f t="shared" si="7"/>
        <v>0</v>
      </c>
    </row>
    <row r="73" spans="1:12" s="112" customFormat="1" ht="16.350000000000001" customHeight="1">
      <c r="A73" s="129" t="s">
        <v>622</v>
      </c>
      <c r="B73" s="215"/>
      <c r="C73" s="215"/>
      <c r="D73" s="214"/>
      <c r="E73" s="127"/>
      <c r="F73" s="128">
        <v>402100</v>
      </c>
      <c r="G73" s="113">
        <f t="shared" si="10"/>
        <v>0</v>
      </c>
      <c r="H73" s="113">
        <v>51300</v>
      </c>
      <c r="I73" s="113">
        <f t="shared" si="8"/>
        <v>0</v>
      </c>
      <c r="J73" s="112">
        <v>0</v>
      </c>
      <c r="L73" s="113">
        <f t="shared" si="7"/>
        <v>0</v>
      </c>
    </row>
    <row r="74" spans="1:12" ht="16.350000000000001" customHeight="1">
      <c r="A74" s="130" t="s">
        <v>678</v>
      </c>
      <c r="B74" s="216"/>
      <c r="C74" s="216"/>
      <c r="D74" s="214"/>
      <c r="E74" s="127"/>
      <c r="F74" s="128">
        <v>402100</v>
      </c>
      <c r="G74" s="113">
        <f t="shared" si="10"/>
        <v>0</v>
      </c>
      <c r="H74" s="113">
        <v>51300</v>
      </c>
      <c r="I74" s="113">
        <f t="shared" si="8"/>
        <v>0</v>
      </c>
      <c r="J74" s="113">
        <v>0</v>
      </c>
      <c r="L74" s="113">
        <f t="shared" si="7"/>
        <v>0</v>
      </c>
    </row>
    <row r="75" spans="1:12" ht="16.350000000000001" customHeight="1">
      <c r="A75" s="130" t="s">
        <v>627</v>
      </c>
      <c r="B75" s="216"/>
      <c r="C75" s="216"/>
      <c r="D75" s="214"/>
      <c r="E75" s="127"/>
      <c r="F75" s="128">
        <v>402100</v>
      </c>
      <c r="G75" s="113">
        <f t="shared" si="10"/>
        <v>0</v>
      </c>
      <c r="H75" s="113">
        <v>51300</v>
      </c>
      <c r="I75" s="113">
        <f t="shared" si="8"/>
        <v>0</v>
      </c>
      <c r="J75" s="113">
        <v>0</v>
      </c>
      <c r="L75" s="113">
        <f t="shared" si="7"/>
        <v>0</v>
      </c>
    </row>
    <row r="76" spans="1:12" s="112" customFormat="1" ht="16.350000000000001" customHeight="1">
      <c r="A76" s="129" t="s">
        <v>623</v>
      </c>
      <c r="B76" s="215">
        <f>B77+B78+B79+B80</f>
        <v>824</v>
      </c>
      <c r="C76" s="215">
        <f>C77+C78+C79+C80</f>
        <v>6306</v>
      </c>
      <c r="D76" s="214">
        <f>B76/C76*100</f>
        <v>13.066920393276247</v>
      </c>
      <c r="E76" s="127"/>
      <c r="F76" s="128">
        <v>402100</v>
      </c>
      <c r="G76" s="113">
        <f t="shared" si="10"/>
        <v>1.290723700571997E-3</v>
      </c>
      <c r="H76" s="113">
        <v>51300</v>
      </c>
      <c r="I76" s="113">
        <f t="shared" si="8"/>
        <v>66</v>
      </c>
      <c r="J76" s="112">
        <v>66</v>
      </c>
      <c r="K76" s="112">
        <v>519</v>
      </c>
      <c r="L76" s="113">
        <f t="shared" si="7"/>
        <v>585</v>
      </c>
    </row>
    <row r="77" spans="1:12" ht="16.350000000000001" customHeight="1">
      <c r="A77" s="130" t="s">
        <v>679</v>
      </c>
      <c r="B77" s="216"/>
      <c r="C77" s="216"/>
      <c r="D77" s="214"/>
      <c r="E77" s="127"/>
      <c r="F77" s="128">
        <v>402100</v>
      </c>
      <c r="G77" s="113">
        <f t="shared" si="10"/>
        <v>0</v>
      </c>
      <c r="H77" s="113">
        <v>51300</v>
      </c>
      <c r="I77" s="113">
        <f t="shared" si="8"/>
        <v>0</v>
      </c>
      <c r="J77" s="113">
        <v>0</v>
      </c>
      <c r="L77" s="113">
        <f t="shared" si="7"/>
        <v>0</v>
      </c>
    </row>
    <row r="78" spans="1:12" ht="16.350000000000001" customHeight="1">
      <c r="A78" s="130" t="s">
        <v>680</v>
      </c>
      <c r="B78" s="216"/>
      <c r="C78" s="216"/>
      <c r="D78" s="214"/>
      <c r="E78" s="127"/>
      <c r="F78" s="128">
        <v>402100</v>
      </c>
      <c r="G78" s="113">
        <f t="shared" si="10"/>
        <v>0</v>
      </c>
      <c r="H78" s="113">
        <v>51300</v>
      </c>
      <c r="I78" s="113">
        <f t="shared" si="8"/>
        <v>0</v>
      </c>
      <c r="J78" s="113">
        <v>0</v>
      </c>
      <c r="L78" s="113">
        <f t="shared" si="7"/>
        <v>0</v>
      </c>
    </row>
    <row r="79" spans="1:12" ht="16.350000000000001" customHeight="1">
      <c r="A79" s="130" t="s">
        <v>681</v>
      </c>
      <c r="B79" s="216">
        <v>203</v>
      </c>
      <c r="C79" s="216"/>
      <c r="D79" s="214"/>
      <c r="E79" s="127"/>
      <c r="F79" s="128">
        <v>402100</v>
      </c>
      <c r="G79" s="113">
        <f t="shared" si="10"/>
        <v>3.7304153195722459E-5</v>
      </c>
      <c r="H79" s="113">
        <v>51300</v>
      </c>
      <c r="I79" s="113">
        <f t="shared" si="8"/>
        <v>2</v>
      </c>
      <c r="J79" s="113">
        <v>2</v>
      </c>
      <c r="K79" s="113">
        <v>15</v>
      </c>
      <c r="L79" s="113">
        <f t="shared" si="7"/>
        <v>17</v>
      </c>
    </row>
    <row r="80" spans="1:12" ht="17.45" customHeight="1">
      <c r="A80" s="130" t="s">
        <v>682</v>
      </c>
      <c r="B80" s="216">
        <v>621</v>
      </c>
      <c r="C80" s="216">
        <v>6306</v>
      </c>
      <c r="D80" s="218">
        <f t="shared" ref="D80" si="11">B80/C80*100</f>
        <v>9.8477640342530925</v>
      </c>
      <c r="E80" s="131"/>
      <c r="F80" s="128">
        <v>402100</v>
      </c>
      <c r="G80" s="113">
        <f t="shared" si="10"/>
        <v>1.2534195473762745E-3</v>
      </c>
      <c r="H80" s="113">
        <v>51300</v>
      </c>
      <c r="I80" s="113">
        <f t="shared" si="8"/>
        <v>64</v>
      </c>
      <c r="J80" s="113">
        <v>64</v>
      </c>
      <c r="K80" s="113">
        <v>504</v>
      </c>
      <c r="L80" s="113">
        <f t="shared" si="7"/>
        <v>568</v>
      </c>
    </row>
  </sheetData>
  <mergeCells count="2">
    <mergeCell ref="A2:D2"/>
    <mergeCell ref="G3:L3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8"/>
  <sheetViews>
    <sheetView topLeftCell="A49" workbookViewId="0">
      <selection activeCell="A2" sqref="A2:B2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62" t="s">
        <v>683</v>
      </c>
    </row>
    <row r="2" spans="1:2" ht="29.1" customHeight="1">
      <c r="A2" s="266" t="s">
        <v>684</v>
      </c>
      <c r="B2" s="266"/>
    </row>
    <row r="3" spans="1:2">
      <c r="A3" s="106"/>
      <c r="B3" s="78" t="s">
        <v>685</v>
      </c>
    </row>
    <row r="4" spans="1:2" ht="19.7" customHeight="1">
      <c r="A4" s="107" t="s">
        <v>686</v>
      </c>
      <c r="B4" s="50" t="s">
        <v>687</v>
      </c>
    </row>
    <row r="5" spans="1:2" ht="16.7" customHeight="1">
      <c r="A5" s="108" t="s">
        <v>688</v>
      </c>
      <c r="B5" s="251"/>
    </row>
    <row r="6" spans="1:2" ht="16.7" customHeight="1">
      <c r="A6" s="109" t="s">
        <v>689</v>
      </c>
      <c r="B6" s="251"/>
    </row>
    <row r="7" spans="1:2" ht="16.7" customHeight="1">
      <c r="A7" s="109" t="s">
        <v>690</v>
      </c>
      <c r="B7" s="251"/>
    </row>
    <row r="8" spans="1:2" ht="16.7" customHeight="1">
      <c r="A8" s="109" t="s">
        <v>691</v>
      </c>
      <c r="B8" s="251"/>
    </row>
    <row r="9" spans="1:2" ht="16.7" customHeight="1">
      <c r="A9" s="108" t="s">
        <v>692</v>
      </c>
      <c r="B9" s="251">
        <f>SUM(B10:B44)</f>
        <v>35400</v>
      </c>
    </row>
    <row r="10" spans="1:2" ht="16.7" customHeight="1">
      <c r="A10" s="109" t="s">
        <v>693</v>
      </c>
      <c r="B10" s="251"/>
    </row>
    <row r="11" spans="1:2" ht="16.7" customHeight="1">
      <c r="A11" s="109" t="s">
        <v>694</v>
      </c>
      <c r="B11" s="251"/>
    </row>
    <row r="12" spans="1:2" ht="16.7" customHeight="1">
      <c r="A12" s="109" t="s">
        <v>695</v>
      </c>
      <c r="B12" s="251"/>
    </row>
    <row r="13" spans="1:2" ht="16.7" customHeight="1">
      <c r="A13" s="109" t="s">
        <v>696</v>
      </c>
      <c r="B13" s="251"/>
    </row>
    <row r="14" spans="1:2" ht="16.7" customHeight="1">
      <c r="A14" s="109" t="s">
        <v>697</v>
      </c>
      <c r="B14" s="251"/>
    </row>
    <row r="15" spans="1:2" ht="16.7" customHeight="1">
      <c r="A15" s="109" t="s">
        <v>698</v>
      </c>
      <c r="B15" s="251"/>
    </row>
    <row r="16" spans="1:2" ht="16.7" customHeight="1">
      <c r="A16" s="109" t="s">
        <v>699</v>
      </c>
      <c r="B16" s="251"/>
    </row>
    <row r="17" spans="1:2" ht="16.7" customHeight="1">
      <c r="A17" s="109" t="s">
        <v>700</v>
      </c>
      <c r="B17" s="251"/>
    </row>
    <row r="18" spans="1:2" ht="16.7" customHeight="1">
      <c r="A18" s="109" t="s">
        <v>701</v>
      </c>
      <c r="B18" s="251"/>
    </row>
    <row r="19" spans="1:2" ht="16.7" customHeight="1">
      <c r="A19" s="109" t="s">
        <v>702</v>
      </c>
      <c r="B19" s="251"/>
    </row>
    <row r="20" spans="1:2" ht="16.7" customHeight="1">
      <c r="A20" s="109" t="s">
        <v>703</v>
      </c>
      <c r="B20" s="251"/>
    </row>
    <row r="21" spans="1:2" ht="16.7" customHeight="1">
      <c r="A21" s="109" t="s">
        <v>704</v>
      </c>
      <c r="B21" s="251"/>
    </row>
    <row r="22" spans="1:2" ht="16.7" customHeight="1">
      <c r="A22" s="109" t="s">
        <v>705</v>
      </c>
      <c r="B22" s="251"/>
    </row>
    <row r="23" spans="1:2" ht="16.7" customHeight="1">
      <c r="A23" s="109" t="s">
        <v>1050</v>
      </c>
      <c r="B23" s="251">
        <v>95</v>
      </c>
    </row>
    <row r="24" spans="1:2" ht="16.7" customHeight="1">
      <c r="A24" s="109" t="s">
        <v>706</v>
      </c>
      <c r="B24" s="251"/>
    </row>
    <row r="25" spans="1:2" ht="16.7" customHeight="1">
      <c r="A25" s="109" t="s">
        <v>707</v>
      </c>
      <c r="B25" s="251"/>
    </row>
    <row r="26" spans="1:2" ht="16.7" customHeight="1">
      <c r="A26" s="109" t="s">
        <v>1051</v>
      </c>
      <c r="B26" s="251">
        <v>93</v>
      </c>
    </row>
    <row r="27" spans="1:2" ht="16.7" customHeight="1">
      <c r="A27" s="109" t="s">
        <v>1052</v>
      </c>
      <c r="B27" s="251">
        <v>7619</v>
      </c>
    </row>
    <row r="28" spans="1:2" ht="16.7" customHeight="1">
      <c r="A28" s="109" t="s">
        <v>708</v>
      </c>
      <c r="B28" s="251"/>
    </row>
    <row r="29" spans="1:2" ht="16.7" customHeight="1">
      <c r="A29" s="109" t="s">
        <v>709</v>
      </c>
      <c r="B29" s="251"/>
    </row>
    <row r="30" spans="1:2" ht="16.7" customHeight="1">
      <c r="A30" s="109" t="s">
        <v>1053</v>
      </c>
      <c r="B30" s="251">
        <v>13458</v>
      </c>
    </row>
    <row r="31" spans="1:2" ht="16.7" customHeight="1">
      <c r="A31" s="109" t="s">
        <v>710</v>
      </c>
      <c r="B31" s="251"/>
    </row>
    <row r="32" spans="1:2" ht="16.7" customHeight="1">
      <c r="A32" s="109" t="s">
        <v>711</v>
      </c>
      <c r="B32" s="251"/>
    </row>
    <row r="33" spans="1:2" ht="16.7" customHeight="1">
      <c r="A33" s="109" t="s">
        <v>712</v>
      </c>
      <c r="B33" s="251"/>
    </row>
    <row r="34" spans="1:2" ht="16.7" customHeight="1">
      <c r="A34" s="109" t="s">
        <v>1054</v>
      </c>
      <c r="B34" s="251">
        <v>935</v>
      </c>
    </row>
    <row r="35" spans="1:2" ht="16.7" customHeight="1">
      <c r="A35" s="109" t="s">
        <v>1055</v>
      </c>
      <c r="B35" s="251">
        <v>13200</v>
      </c>
    </row>
    <row r="36" spans="1:2" ht="16.7" customHeight="1">
      <c r="A36" s="109" t="s">
        <v>713</v>
      </c>
      <c r="B36" s="251"/>
    </row>
    <row r="37" spans="1:2" ht="16.7" customHeight="1">
      <c r="A37" s="109" t="s">
        <v>714</v>
      </c>
      <c r="B37" s="251"/>
    </row>
    <row r="38" spans="1:2" ht="16.7" customHeight="1">
      <c r="A38" s="109" t="s">
        <v>715</v>
      </c>
      <c r="B38" s="251"/>
    </row>
    <row r="39" spans="1:2" ht="16.7" customHeight="1">
      <c r="A39" s="110" t="s">
        <v>716</v>
      </c>
      <c r="B39" s="251"/>
    </row>
    <row r="40" spans="1:2" ht="16.7" customHeight="1">
      <c r="A40" s="109" t="s">
        <v>717</v>
      </c>
      <c r="B40" s="251"/>
    </row>
    <row r="41" spans="1:2" ht="16.7" customHeight="1">
      <c r="A41" s="109" t="s">
        <v>718</v>
      </c>
      <c r="B41" s="251"/>
    </row>
    <row r="42" spans="1:2" ht="16.7" customHeight="1">
      <c r="A42" s="109" t="s">
        <v>719</v>
      </c>
      <c r="B42" s="251"/>
    </row>
    <row r="43" spans="1:2" ht="16.7" customHeight="1">
      <c r="A43" s="109" t="s">
        <v>720</v>
      </c>
      <c r="B43" s="251"/>
    </row>
    <row r="44" spans="1:2" ht="16.7" customHeight="1">
      <c r="A44" s="109" t="s">
        <v>721</v>
      </c>
      <c r="B44" s="251"/>
    </row>
    <row r="45" spans="1:2" ht="16.7" customHeight="1">
      <c r="A45" s="108" t="s">
        <v>722</v>
      </c>
      <c r="B45" s="251">
        <f>SUM(B46,B47,B48,B49,B50,B51,B52,B53,B55,B56,B59,B61,B62,B63,B65,B66,B67,B68,B69,B71,B72,B73,B74)</f>
        <v>74565</v>
      </c>
    </row>
    <row r="46" spans="1:2" ht="16.7" customHeight="1">
      <c r="A46" s="111" t="s">
        <v>723</v>
      </c>
      <c r="B46" s="251"/>
    </row>
    <row r="47" spans="1:2" ht="16.7" customHeight="1">
      <c r="A47" s="111" t="s">
        <v>724</v>
      </c>
      <c r="B47" s="251"/>
    </row>
    <row r="48" spans="1:2" ht="16.7" customHeight="1">
      <c r="A48" s="111" t="s">
        <v>725</v>
      </c>
      <c r="B48" s="251"/>
    </row>
    <row r="49" spans="1:2" ht="16.7" customHeight="1">
      <c r="A49" s="111" t="s">
        <v>726</v>
      </c>
      <c r="B49" s="251"/>
    </row>
    <row r="50" spans="1:2" ht="16.7" customHeight="1">
      <c r="A50" s="111" t="s">
        <v>727</v>
      </c>
      <c r="B50" s="251"/>
    </row>
    <row r="51" spans="1:2" ht="16.7" customHeight="1">
      <c r="A51" s="111" t="s">
        <v>728</v>
      </c>
      <c r="B51" s="251"/>
    </row>
    <row r="52" spans="1:2" ht="16.7" customHeight="1">
      <c r="A52" s="111" t="s">
        <v>729</v>
      </c>
      <c r="B52" s="251"/>
    </row>
    <row r="53" spans="1:2" ht="16.7" customHeight="1">
      <c r="A53" s="111" t="s">
        <v>730</v>
      </c>
      <c r="B53" s="251">
        <f>B54</f>
        <v>450</v>
      </c>
    </row>
    <row r="54" spans="1:2" ht="16.7" customHeight="1">
      <c r="A54" s="111" t="s">
        <v>731</v>
      </c>
      <c r="B54" s="251">
        <v>450</v>
      </c>
    </row>
    <row r="55" spans="1:2" ht="16.7" customHeight="1">
      <c r="A55" s="111" t="s">
        <v>732</v>
      </c>
      <c r="B55" s="251"/>
    </row>
    <row r="56" spans="1:2" ht="16.7" customHeight="1">
      <c r="A56" s="111" t="s">
        <v>733</v>
      </c>
      <c r="B56" s="251">
        <f>SUM(B57:B58)</f>
        <v>6000</v>
      </c>
    </row>
    <row r="57" spans="1:2" ht="16.7" customHeight="1">
      <c r="A57" s="111" t="s">
        <v>734</v>
      </c>
      <c r="B57" s="251">
        <v>4000</v>
      </c>
    </row>
    <row r="58" spans="1:2" ht="16.7" customHeight="1">
      <c r="A58" s="111" t="s">
        <v>735</v>
      </c>
      <c r="B58" s="251">
        <v>2000</v>
      </c>
    </row>
    <row r="59" spans="1:2" ht="16.7" customHeight="1">
      <c r="A59" s="111" t="s">
        <v>736</v>
      </c>
      <c r="B59" s="251">
        <f>SUM(B60)</f>
        <v>500</v>
      </c>
    </row>
    <row r="60" spans="1:2" ht="16.7" customHeight="1">
      <c r="A60" s="111" t="s">
        <v>737</v>
      </c>
      <c r="B60" s="251">
        <v>500</v>
      </c>
    </row>
    <row r="61" spans="1:2" ht="16.7" customHeight="1">
      <c r="A61" s="111" t="s">
        <v>738</v>
      </c>
      <c r="B61" s="251"/>
    </row>
    <row r="62" spans="1:2" ht="16.7" customHeight="1">
      <c r="A62" s="111" t="s">
        <v>739</v>
      </c>
      <c r="B62" s="251"/>
    </row>
    <row r="63" spans="1:2" ht="16.7" customHeight="1">
      <c r="A63" s="111" t="s">
        <v>740</v>
      </c>
      <c r="B63" s="251">
        <f>SUM(B64:B64)</f>
        <v>1000</v>
      </c>
    </row>
    <row r="64" spans="1:2" ht="16.7" customHeight="1">
      <c r="A64" s="111" t="s">
        <v>741</v>
      </c>
      <c r="B64" s="251">
        <v>1000</v>
      </c>
    </row>
    <row r="65" spans="1:2" ht="16.7" customHeight="1">
      <c r="A65" s="111" t="s">
        <v>742</v>
      </c>
      <c r="B65" s="251"/>
    </row>
    <row r="66" spans="1:2" ht="16.7" customHeight="1">
      <c r="A66" s="111" t="s">
        <v>743</v>
      </c>
      <c r="B66" s="251"/>
    </row>
    <row r="67" spans="1:2" ht="16.7" customHeight="1">
      <c r="A67" s="111" t="s">
        <v>744</v>
      </c>
      <c r="B67" s="251"/>
    </row>
    <row r="68" spans="1:2" ht="16.7" customHeight="1">
      <c r="A68" s="111" t="s">
        <v>745</v>
      </c>
      <c r="B68" s="251"/>
    </row>
    <row r="69" spans="1:2" ht="16.7" customHeight="1">
      <c r="A69" s="111" t="s">
        <v>746</v>
      </c>
      <c r="B69" s="251">
        <f>SUM(B70)</f>
        <v>12100</v>
      </c>
    </row>
    <row r="70" spans="1:2" ht="16.7" customHeight="1">
      <c r="A70" s="111" t="s">
        <v>1056</v>
      </c>
      <c r="B70" s="251">
        <v>12100</v>
      </c>
    </row>
    <row r="71" spans="1:2" ht="16.7" customHeight="1">
      <c r="A71" s="111" t="s">
        <v>747</v>
      </c>
      <c r="B71" s="251"/>
    </row>
    <row r="72" spans="1:2" ht="16.7" customHeight="1">
      <c r="A72" s="111" t="s">
        <v>748</v>
      </c>
      <c r="B72" s="251"/>
    </row>
    <row r="73" spans="1:2" ht="16.7" customHeight="1">
      <c r="A73" s="111" t="s">
        <v>749</v>
      </c>
      <c r="B73" s="251"/>
    </row>
    <row r="74" spans="1:2" ht="16.7" customHeight="1">
      <c r="A74" s="111" t="s">
        <v>750</v>
      </c>
      <c r="B74" s="251">
        <f>SUM(B75:B77)</f>
        <v>54515</v>
      </c>
    </row>
    <row r="75" spans="1:2" ht="16.7" customHeight="1">
      <c r="A75" s="111" t="s">
        <v>751</v>
      </c>
      <c r="B75" s="251">
        <v>30000</v>
      </c>
    </row>
    <row r="76" spans="1:2" ht="16.7" customHeight="1">
      <c r="A76" s="111" t="s">
        <v>752</v>
      </c>
      <c r="B76" s="251">
        <v>20000</v>
      </c>
    </row>
    <row r="77" spans="1:2" ht="16.7" customHeight="1">
      <c r="A77" s="111" t="s">
        <v>753</v>
      </c>
      <c r="B77" s="251">
        <v>4515</v>
      </c>
    </row>
    <row r="78" spans="1:2" ht="53.45" customHeight="1">
      <c r="A78" s="267"/>
      <c r="B78" s="267"/>
    </row>
  </sheetData>
  <mergeCells count="2">
    <mergeCell ref="A2:B2"/>
    <mergeCell ref="A78:B78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1"/>
  <sheetViews>
    <sheetView showZeros="0" workbookViewId="0">
      <selection activeCell="A2" sqref="A2:E2"/>
    </sheetView>
  </sheetViews>
  <sheetFormatPr defaultColWidth="9" defaultRowHeight="14.25"/>
  <cols>
    <col min="1" max="1" width="19.875" style="4" customWidth="1"/>
    <col min="2" max="2" width="17.25" style="4" customWidth="1"/>
    <col min="3" max="3" width="14.125" style="4" customWidth="1"/>
    <col min="4" max="4" width="17.375" style="4" customWidth="1"/>
    <col min="5" max="5" width="15" style="4" customWidth="1"/>
    <col min="6" max="16384" width="9" style="4"/>
  </cols>
  <sheetData>
    <row r="1" spans="1:16384">
      <c r="A1" s="62" t="s">
        <v>754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  <c r="XFD1" s="62"/>
    </row>
    <row r="2" spans="1:16384" ht="54.75" customHeight="1">
      <c r="A2" s="266" t="s">
        <v>755</v>
      </c>
      <c r="B2" s="266"/>
      <c r="C2" s="266"/>
      <c r="D2" s="266"/>
      <c r="E2" s="266"/>
    </row>
    <row r="3" spans="1:16384" ht="21" customHeight="1">
      <c r="A3" s="102"/>
      <c r="B3" s="102"/>
      <c r="C3" s="102"/>
      <c r="D3" s="102"/>
      <c r="E3" s="103" t="s">
        <v>32</v>
      </c>
    </row>
    <row r="4" spans="1:16384" ht="24" customHeight="1">
      <c r="A4" s="104" t="s">
        <v>756</v>
      </c>
      <c r="B4" s="104" t="s">
        <v>757</v>
      </c>
      <c r="C4" s="104" t="s">
        <v>758</v>
      </c>
      <c r="D4" s="104" t="s">
        <v>759</v>
      </c>
      <c r="E4" s="104" t="s">
        <v>760</v>
      </c>
    </row>
    <row r="5" spans="1:16384" ht="24" customHeight="1">
      <c r="A5" s="105" t="s">
        <v>761</v>
      </c>
      <c r="B5" s="249">
        <f>SUM(C5:E5)</f>
        <v>534</v>
      </c>
      <c r="C5" s="249"/>
      <c r="D5" s="249">
        <v>534</v>
      </c>
      <c r="E5" s="249"/>
    </row>
    <row r="6" spans="1:16384" ht="24" customHeight="1">
      <c r="A6" s="105" t="s">
        <v>762</v>
      </c>
      <c r="B6" s="249">
        <f t="shared" ref="B6:B17" si="0">SUM(C6:E6)</f>
        <v>2274</v>
      </c>
      <c r="C6" s="249"/>
      <c r="D6" s="249">
        <v>2129</v>
      </c>
      <c r="E6" s="249">
        <v>145</v>
      </c>
    </row>
    <row r="7" spans="1:16384" ht="24" customHeight="1">
      <c r="A7" s="105" t="s">
        <v>763</v>
      </c>
      <c r="B7" s="249">
        <f t="shared" si="0"/>
        <v>7460</v>
      </c>
      <c r="C7" s="249"/>
      <c r="D7" s="249">
        <v>615</v>
      </c>
      <c r="E7" s="249">
        <v>6845</v>
      </c>
    </row>
    <row r="8" spans="1:16384" ht="24" customHeight="1">
      <c r="A8" s="105" t="s">
        <v>764</v>
      </c>
      <c r="B8" s="249">
        <f t="shared" si="0"/>
        <v>3938</v>
      </c>
      <c r="C8" s="249"/>
      <c r="D8" s="249">
        <v>638</v>
      </c>
      <c r="E8" s="249">
        <v>3300</v>
      </c>
    </row>
    <row r="9" spans="1:16384" ht="24" customHeight="1">
      <c r="A9" s="105" t="s">
        <v>765</v>
      </c>
      <c r="B9" s="249">
        <f t="shared" si="0"/>
        <v>1791</v>
      </c>
      <c r="C9" s="249"/>
      <c r="D9" s="249">
        <v>1116</v>
      </c>
      <c r="E9" s="249">
        <v>675</v>
      </c>
    </row>
    <row r="10" spans="1:16384" ht="24" customHeight="1">
      <c r="A10" s="105" t="s">
        <v>766</v>
      </c>
      <c r="B10" s="249">
        <f t="shared" si="0"/>
        <v>1785</v>
      </c>
      <c r="C10" s="249"/>
      <c r="D10" s="249">
        <v>1785</v>
      </c>
      <c r="E10" s="249"/>
    </row>
    <row r="11" spans="1:16384" ht="24" customHeight="1">
      <c r="A11" s="105" t="s">
        <v>767</v>
      </c>
      <c r="B11" s="249">
        <f t="shared" si="0"/>
        <v>2403</v>
      </c>
      <c r="C11" s="249"/>
      <c r="D11" s="249">
        <v>2403</v>
      </c>
      <c r="E11" s="249"/>
    </row>
    <row r="12" spans="1:16384" ht="24" customHeight="1">
      <c r="A12" s="105" t="s">
        <v>768</v>
      </c>
      <c r="B12" s="249">
        <f t="shared" si="0"/>
        <v>786</v>
      </c>
      <c r="C12" s="249"/>
      <c r="D12" s="249">
        <v>786</v>
      </c>
      <c r="E12" s="249"/>
    </row>
    <row r="13" spans="1:16384" ht="24" customHeight="1">
      <c r="A13" s="105" t="s">
        <v>769</v>
      </c>
      <c r="B13" s="249">
        <f t="shared" si="0"/>
        <v>3801</v>
      </c>
      <c r="C13" s="249"/>
      <c r="D13" s="249">
        <v>3801</v>
      </c>
      <c r="E13" s="249"/>
    </row>
    <row r="14" spans="1:16384" ht="24" customHeight="1">
      <c r="A14" s="105" t="s">
        <v>770</v>
      </c>
      <c r="B14" s="249">
        <f t="shared" si="0"/>
        <v>4461</v>
      </c>
      <c r="C14" s="249"/>
      <c r="D14" s="249">
        <v>3461</v>
      </c>
      <c r="E14" s="249">
        <v>1000</v>
      </c>
    </row>
    <row r="15" spans="1:16384" ht="24" customHeight="1">
      <c r="A15" s="105" t="s">
        <v>771</v>
      </c>
      <c r="B15" s="249">
        <f t="shared" si="0"/>
        <v>1614</v>
      </c>
      <c r="C15" s="249"/>
      <c r="D15" s="249">
        <v>1614</v>
      </c>
      <c r="E15" s="249"/>
    </row>
    <row r="16" spans="1:16384" ht="24" customHeight="1">
      <c r="A16" s="105" t="s">
        <v>772</v>
      </c>
      <c r="B16" s="249">
        <f t="shared" si="0"/>
        <v>918</v>
      </c>
      <c r="C16" s="250"/>
      <c r="D16" s="249">
        <v>918</v>
      </c>
      <c r="E16" s="249"/>
    </row>
    <row r="17" spans="1:5" ht="24" customHeight="1">
      <c r="A17" s="105" t="s">
        <v>773</v>
      </c>
      <c r="B17" s="249">
        <f t="shared" si="0"/>
        <v>78200</v>
      </c>
      <c r="C17" s="250"/>
      <c r="D17" s="249">
        <v>15600</v>
      </c>
      <c r="E17" s="249">
        <v>62600</v>
      </c>
    </row>
    <row r="18" spans="1:5" ht="24" customHeight="1">
      <c r="A18" s="105" t="s">
        <v>774</v>
      </c>
      <c r="B18" s="250">
        <f>SUM(B5:B17)</f>
        <v>109965</v>
      </c>
      <c r="C18" s="250"/>
      <c r="D18" s="250">
        <f>SUM(D5:D17)</f>
        <v>35400</v>
      </c>
      <c r="E18" s="250">
        <f>SUM(E5:E17)</f>
        <v>74565</v>
      </c>
    </row>
    <row r="19" spans="1:5" ht="48.75" customHeight="1">
      <c r="A19" s="268"/>
      <c r="B19" s="268"/>
      <c r="C19" s="269"/>
      <c r="D19" s="269"/>
      <c r="E19" s="269"/>
    </row>
    <row r="20" spans="1:5" ht="20.25">
      <c r="B20" s="194"/>
    </row>
    <row r="21" spans="1:5">
      <c r="B21" s="195"/>
    </row>
  </sheetData>
  <mergeCells count="2">
    <mergeCell ref="A2:E2"/>
    <mergeCell ref="A19:E19"/>
  </mergeCells>
  <phoneticPr fontId="26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H7" sqref="H7"/>
    </sheetView>
  </sheetViews>
  <sheetFormatPr defaultColWidth="8.625" defaultRowHeight="14.25"/>
  <cols>
    <col min="1" max="1" width="43.125" style="86" customWidth="1"/>
    <col min="2" max="2" width="13" style="86" customWidth="1"/>
    <col min="3" max="3" width="13.5" style="86" customWidth="1"/>
    <col min="4" max="4" width="16" style="86" customWidth="1"/>
    <col min="5" max="16384" width="8.625" style="86"/>
  </cols>
  <sheetData>
    <row r="1" spans="1:4" ht="22.35" customHeight="1">
      <c r="A1" s="87" t="s">
        <v>775</v>
      </c>
      <c r="B1" s="88"/>
      <c r="C1" s="88"/>
      <c r="D1" s="88"/>
    </row>
    <row r="2" spans="1:4" ht="21">
      <c r="A2" s="270" t="s">
        <v>1064</v>
      </c>
      <c r="B2" s="270"/>
      <c r="C2" s="270"/>
      <c r="D2" s="270"/>
    </row>
    <row r="3" spans="1:4">
      <c r="A3" s="271" t="s">
        <v>32</v>
      </c>
      <c r="B3" s="271"/>
      <c r="C3" s="271"/>
      <c r="D3" s="271"/>
    </row>
    <row r="4" spans="1:4" ht="48" customHeight="1">
      <c r="A4" s="89" t="s">
        <v>686</v>
      </c>
      <c r="B4" s="79" t="s">
        <v>34</v>
      </c>
      <c r="C4" s="90" t="s">
        <v>67</v>
      </c>
      <c r="D4" s="72" t="s">
        <v>68</v>
      </c>
    </row>
    <row r="5" spans="1:4" ht="24.6" customHeight="1">
      <c r="A5" s="91" t="s">
        <v>774</v>
      </c>
      <c r="B5" s="91">
        <f>SUM(B6:B8)</f>
        <v>6038.1900000000005</v>
      </c>
      <c r="C5" s="91">
        <v>6507.89</v>
      </c>
      <c r="D5" s="92">
        <f t="shared" ref="D5:D10" si="0">B5/C5*100</f>
        <v>92.782606958630225</v>
      </c>
    </row>
    <row r="6" spans="1:4" ht="32.450000000000003" customHeight="1">
      <c r="A6" s="93" t="s">
        <v>1059</v>
      </c>
      <c r="B6" s="91">
        <v>458.5</v>
      </c>
      <c r="C6" s="94">
        <v>466.25</v>
      </c>
      <c r="D6" s="92">
        <f t="shared" si="0"/>
        <v>98.337801608579085</v>
      </c>
    </row>
    <row r="7" spans="1:4" ht="32.450000000000003" customHeight="1">
      <c r="A7" s="93" t="s">
        <v>1060</v>
      </c>
      <c r="B7" s="91">
        <v>1440.59</v>
      </c>
      <c r="C7" s="94">
        <v>1592.38</v>
      </c>
      <c r="D7" s="92">
        <f t="shared" si="0"/>
        <v>90.467727552468631</v>
      </c>
    </row>
    <row r="8" spans="1:4" ht="32.450000000000003" customHeight="1">
      <c r="A8" s="93" t="s">
        <v>776</v>
      </c>
      <c r="B8" s="91">
        <f>SUM(B9:B10)</f>
        <v>4139.1000000000004</v>
      </c>
      <c r="C8" s="91">
        <v>4449.26</v>
      </c>
      <c r="D8" s="92">
        <f t="shared" si="0"/>
        <v>93.028953129284417</v>
      </c>
    </row>
    <row r="9" spans="1:4" ht="32.450000000000003" customHeight="1">
      <c r="A9" s="95" t="s">
        <v>1061</v>
      </c>
      <c r="B9" s="96">
        <v>3453.1</v>
      </c>
      <c r="C9" s="94">
        <v>4024.06</v>
      </c>
      <c r="D9" s="92">
        <f t="shared" si="0"/>
        <v>85.811344761261012</v>
      </c>
    </row>
    <row r="10" spans="1:4" ht="32.450000000000003" customHeight="1">
      <c r="A10" s="95" t="s">
        <v>1062</v>
      </c>
      <c r="B10" s="97">
        <v>686</v>
      </c>
      <c r="C10" s="97">
        <v>425.2</v>
      </c>
      <c r="D10" s="92">
        <f t="shared" si="0"/>
        <v>161.33584195672626</v>
      </c>
    </row>
    <row r="12" spans="1:4" ht="15.6" customHeight="1">
      <c r="A12" s="98" t="s">
        <v>777</v>
      </c>
    </row>
    <row r="13" spans="1:4" ht="100.5" customHeight="1">
      <c r="A13" s="272" t="s">
        <v>778</v>
      </c>
      <c r="B13" s="272"/>
      <c r="C13" s="272"/>
      <c r="D13" s="272"/>
    </row>
    <row r="14" spans="1:4" ht="98.25" customHeight="1">
      <c r="A14" s="273" t="s">
        <v>1063</v>
      </c>
      <c r="B14" s="273"/>
      <c r="C14" s="273"/>
      <c r="D14" s="273"/>
    </row>
    <row r="15" spans="1:4">
      <c r="A15" s="100"/>
      <c r="B15" s="100"/>
      <c r="C15" s="100"/>
      <c r="D15" s="100"/>
    </row>
    <row r="16" spans="1:4">
      <c r="A16" s="101"/>
      <c r="B16" s="101"/>
      <c r="C16" s="101"/>
      <c r="D16" s="101"/>
    </row>
    <row r="17" spans="1:4">
      <c r="A17" s="101"/>
      <c r="B17" s="101"/>
      <c r="C17" s="101"/>
      <c r="D17" s="101"/>
    </row>
  </sheetData>
  <mergeCells count="4">
    <mergeCell ref="A2:D2"/>
    <mergeCell ref="A3:D3"/>
    <mergeCell ref="A13:D13"/>
    <mergeCell ref="A14:D14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A2" sqref="A2:D2"/>
    </sheetView>
  </sheetViews>
  <sheetFormatPr defaultColWidth="9" defaultRowHeight="14.25"/>
  <cols>
    <col min="1" max="1" width="41.625" customWidth="1"/>
    <col min="2" max="2" width="14.625" customWidth="1"/>
    <col min="3" max="3" width="12.375" customWidth="1"/>
    <col min="4" max="4" width="15.625" customWidth="1"/>
  </cols>
  <sheetData>
    <row r="1" spans="1:6" ht="22.15" customHeight="1">
      <c r="A1" s="62" t="s">
        <v>779</v>
      </c>
    </row>
    <row r="2" spans="1:6" ht="27" customHeight="1">
      <c r="A2" s="274" t="s">
        <v>780</v>
      </c>
      <c r="B2" s="274"/>
      <c r="C2" s="274"/>
      <c r="D2" s="274"/>
    </row>
    <row r="3" spans="1:6">
      <c r="A3" s="37"/>
      <c r="B3" s="38"/>
      <c r="C3" s="38"/>
      <c r="D3" s="78" t="s">
        <v>685</v>
      </c>
    </row>
    <row r="4" spans="1:6" ht="46.15" customHeight="1">
      <c r="A4" s="50" t="s">
        <v>781</v>
      </c>
      <c r="B4" s="79" t="s">
        <v>34</v>
      </c>
      <c r="C4" s="72" t="s">
        <v>35</v>
      </c>
      <c r="D4" s="72" t="s">
        <v>782</v>
      </c>
    </row>
    <row r="5" spans="1:6" ht="18.75" customHeight="1">
      <c r="A5" s="80" t="s">
        <v>783</v>
      </c>
      <c r="B5" s="79"/>
      <c r="C5" s="72"/>
      <c r="D5" s="72"/>
    </row>
    <row r="6" spans="1:6" ht="18.75" customHeight="1">
      <c r="A6" s="51" t="s">
        <v>784</v>
      </c>
      <c r="B6" s="79"/>
      <c r="C6" s="72"/>
      <c r="D6" s="72"/>
    </row>
    <row r="7" spans="1:6" ht="17.45" customHeight="1">
      <c r="A7" s="81" t="s">
        <v>785</v>
      </c>
      <c r="B7" s="83">
        <v>1600</v>
      </c>
      <c r="C7" s="83">
        <v>1662</v>
      </c>
      <c r="D7" s="84">
        <f>B7/C7*100</f>
        <v>96.269554753309293</v>
      </c>
    </row>
    <row r="8" spans="1:6" ht="17.45" customHeight="1">
      <c r="A8" s="81" t="s">
        <v>786</v>
      </c>
      <c r="B8" s="83"/>
      <c r="C8" s="83"/>
      <c r="D8" s="84"/>
    </row>
    <row r="9" spans="1:6" ht="17.45" customHeight="1">
      <c r="A9" s="81" t="s">
        <v>787</v>
      </c>
      <c r="B9" s="83">
        <v>129300</v>
      </c>
      <c r="C9" s="83">
        <v>113327</v>
      </c>
      <c r="D9" s="84">
        <f t="shared" ref="D9:D20" si="0">B9/C9*100</f>
        <v>114.094611169448</v>
      </c>
      <c r="F9" s="82"/>
    </row>
    <row r="10" spans="1:6" ht="17.45" customHeight="1">
      <c r="A10" s="81" t="s">
        <v>788</v>
      </c>
      <c r="B10" s="83">
        <v>13100</v>
      </c>
      <c r="C10" s="83">
        <v>8120</v>
      </c>
      <c r="D10" s="84">
        <f t="shared" si="0"/>
        <v>161.33004926108401</v>
      </c>
    </row>
    <row r="11" spans="1:6" ht="17.45" customHeight="1">
      <c r="A11" s="81" t="s">
        <v>789</v>
      </c>
      <c r="B11" s="83">
        <v>3265850</v>
      </c>
      <c r="C11" s="83">
        <v>2893382</v>
      </c>
      <c r="D11" s="84">
        <f t="shared" si="0"/>
        <v>112.873101443225</v>
      </c>
    </row>
    <row r="12" spans="1:6" ht="17.45" customHeight="1">
      <c r="A12" s="81" t="s">
        <v>790</v>
      </c>
      <c r="B12" s="83"/>
      <c r="C12" s="83"/>
      <c r="D12" s="84"/>
    </row>
    <row r="13" spans="1:6" ht="17.45" customHeight="1">
      <c r="A13" s="81" t="s">
        <v>791</v>
      </c>
      <c r="B13" s="83">
        <v>21368</v>
      </c>
      <c r="C13" s="83">
        <v>22196</v>
      </c>
      <c r="D13" s="84">
        <f t="shared" si="0"/>
        <v>96.269598125788406</v>
      </c>
    </row>
    <row r="14" spans="1:6" ht="17.45" customHeight="1">
      <c r="A14" s="81" t="s">
        <v>792</v>
      </c>
      <c r="B14" s="83">
        <v>75200</v>
      </c>
      <c r="C14" s="83">
        <v>82707</v>
      </c>
      <c r="D14" s="84">
        <f t="shared" si="0"/>
        <v>90.923380125019605</v>
      </c>
    </row>
    <row r="15" spans="1:6" ht="17.45" customHeight="1">
      <c r="A15" s="81" t="s">
        <v>793</v>
      </c>
      <c r="B15" s="83"/>
      <c r="C15" s="83"/>
      <c r="D15" s="84"/>
    </row>
    <row r="16" spans="1:6" ht="17.45" customHeight="1">
      <c r="A16" s="81" t="s">
        <v>794</v>
      </c>
      <c r="B16" s="83"/>
      <c r="C16" s="83"/>
      <c r="D16" s="84"/>
    </row>
    <row r="17" spans="1:4" ht="17.45" customHeight="1">
      <c r="A17" s="81" t="s">
        <v>795</v>
      </c>
      <c r="B17" s="83">
        <v>30950</v>
      </c>
      <c r="C17" s="83">
        <v>34251</v>
      </c>
      <c r="D17" s="84">
        <f t="shared" si="0"/>
        <v>90.362325187585796</v>
      </c>
    </row>
    <row r="18" spans="1:4" ht="17.45" customHeight="1">
      <c r="A18" s="81" t="s">
        <v>796</v>
      </c>
      <c r="B18" s="83"/>
      <c r="C18" s="83"/>
      <c r="D18" s="84"/>
    </row>
    <row r="19" spans="1:4" ht="17.45" customHeight="1">
      <c r="A19" s="81" t="s">
        <v>797</v>
      </c>
      <c r="B19" s="83"/>
      <c r="C19" s="83">
        <v>1234</v>
      </c>
      <c r="D19" s="84"/>
    </row>
    <row r="20" spans="1:4" ht="17.45" customHeight="1">
      <c r="A20" s="50" t="s">
        <v>798</v>
      </c>
      <c r="B20" s="225">
        <f>SUM(B7:B19)</f>
        <v>3537368</v>
      </c>
      <c r="C20" s="225">
        <f>SUM(C7:C19)</f>
        <v>3156879</v>
      </c>
      <c r="D20" s="226">
        <f t="shared" si="0"/>
        <v>112.052695082707</v>
      </c>
    </row>
    <row r="21" spans="1:4" ht="17.45" customHeight="1">
      <c r="A21" s="66" t="s">
        <v>799</v>
      </c>
      <c r="B21" s="83">
        <v>745520</v>
      </c>
      <c r="C21" s="85"/>
      <c r="D21" s="85"/>
    </row>
    <row r="22" spans="1:4" ht="17.45" customHeight="1">
      <c r="A22" s="66" t="s">
        <v>800</v>
      </c>
      <c r="B22" s="85"/>
      <c r="C22" s="85"/>
      <c r="D22" s="85"/>
    </row>
    <row r="23" spans="1:4" ht="17.45" customHeight="1">
      <c r="A23" s="51" t="s">
        <v>801</v>
      </c>
      <c r="B23" s="85"/>
      <c r="C23" s="85"/>
      <c r="D23" s="85"/>
    </row>
    <row r="24" spans="1:4" ht="17.45" customHeight="1">
      <c r="A24" s="51" t="s">
        <v>802</v>
      </c>
      <c r="B24" s="85"/>
      <c r="C24" s="85"/>
      <c r="D24" s="85"/>
    </row>
    <row r="25" spans="1:4" ht="17.45" customHeight="1">
      <c r="A25" s="51" t="s">
        <v>803</v>
      </c>
      <c r="B25" s="85"/>
      <c r="C25" s="85"/>
      <c r="D25" s="85"/>
    </row>
    <row r="26" spans="1:4" ht="17.45" customHeight="1">
      <c r="A26" s="52" t="s">
        <v>804</v>
      </c>
      <c r="B26" s="85"/>
      <c r="C26" s="85"/>
      <c r="D26" s="85"/>
    </row>
    <row r="27" spans="1:4" ht="17.45" customHeight="1">
      <c r="A27" s="52" t="s">
        <v>805</v>
      </c>
      <c r="B27" s="85"/>
      <c r="C27" s="85"/>
      <c r="D27" s="85"/>
    </row>
    <row r="28" spans="1:4" ht="17.45" customHeight="1">
      <c r="A28" s="50" t="s">
        <v>110</v>
      </c>
      <c r="B28" s="225">
        <f>B20+B21</f>
        <v>4282888</v>
      </c>
      <c r="C28" s="225"/>
      <c r="D28" s="226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" sqref="A2:D2"/>
    </sheetView>
  </sheetViews>
  <sheetFormatPr defaultColWidth="9" defaultRowHeight="14.25"/>
  <cols>
    <col min="1" max="1" width="34.5" customWidth="1"/>
    <col min="2" max="3" width="14" customWidth="1"/>
    <col min="4" max="4" width="19.125" customWidth="1"/>
  </cols>
  <sheetData>
    <row r="1" spans="1:6">
      <c r="A1" s="62" t="s">
        <v>806</v>
      </c>
    </row>
    <row r="2" spans="1:6" ht="21">
      <c r="A2" s="274" t="s">
        <v>807</v>
      </c>
      <c r="B2" s="274"/>
      <c r="C2" s="274"/>
      <c r="D2" s="274"/>
    </row>
    <row r="3" spans="1:6">
      <c r="A3" s="37"/>
      <c r="B3" s="38"/>
      <c r="C3" s="38"/>
      <c r="D3" s="39" t="s">
        <v>685</v>
      </c>
    </row>
    <row r="4" spans="1:6" ht="45.6" customHeight="1">
      <c r="A4" s="59" t="s">
        <v>781</v>
      </c>
      <c r="B4" s="59" t="s">
        <v>34</v>
      </c>
      <c r="C4" s="72" t="s">
        <v>35</v>
      </c>
      <c r="D4" s="72" t="s">
        <v>36</v>
      </c>
    </row>
    <row r="5" spans="1:6" ht="19.899999999999999" customHeight="1">
      <c r="A5" s="52" t="s">
        <v>808</v>
      </c>
      <c r="B5" s="44"/>
      <c r="C5" s="44">
        <v>2056</v>
      </c>
      <c r="D5" s="74"/>
    </row>
    <row r="6" spans="1:6" ht="19.899999999999999" customHeight="1">
      <c r="A6" s="52" t="s">
        <v>809</v>
      </c>
      <c r="B6" s="44"/>
      <c r="C6" s="44">
        <v>9731</v>
      </c>
      <c r="D6" s="74"/>
    </row>
    <row r="7" spans="1:6" ht="19.899999999999999" customHeight="1">
      <c r="A7" s="52" t="s">
        <v>810</v>
      </c>
      <c r="B7" s="44"/>
      <c r="C7" s="44"/>
      <c r="D7" s="74"/>
    </row>
    <row r="8" spans="1:6" ht="19.899999999999999" customHeight="1">
      <c r="A8" s="52" t="s">
        <v>811</v>
      </c>
      <c r="B8" s="44">
        <v>2927648</v>
      </c>
      <c r="C8" s="44">
        <v>3262843</v>
      </c>
      <c r="D8" s="49">
        <f>B8/C8*100</f>
        <v>89.726903807507796</v>
      </c>
    </row>
    <row r="9" spans="1:6" ht="19.899999999999999" customHeight="1">
      <c r="A9" s="52" t="s">
        <v>812</v>
      </c>
      <c r="B9" s="44"/>
      <c r="C9" s="44">
        <v>4078</v>
      </c>
      <c r="D9" s="49">
        <v>0</v>
      </c>
      <c r="F9" s="82"/>
    </row>
    <row r="10" spans="1:6" ht="19.899999999999999" customHeight="1">
      <c r="A10" s="52" t="s">
        <v>813</v>
      </c>
      <c r="B10" s="44">
        <v>1600</v>
      </c>
      <c r="C10" s="44">
        <v>65952</v>
      </c>
      <c r="D10" s="49">
        <f t="shared" ref="D10:D16" si="0">B10/C10*100</f>
        <v>2.4260067928190199</v>
      </c>
    </row>
    <row r="11" spans="1:6" ht="19.899999999999999" customHeight="1">
      <c r="A11" s="52" t="s">
        <v>814</v>
      </c>
      <c r="B11" s="44"/>
      <c r="C11" s="44"/>
      <c r="D11" s="49"/>
    </row>
    <row r="12" spans="1:6" ht="19.899999999999999" customHeight="1">
      <c r="A12" s="52" t="s">
        <v>815</v>
      </c>
      <c r="B12" s="44"/>
      <c r="C12" s="44"/>
      <c r="D12" s="49"/>
    </row>
    <row r="13" spans="1:6" ht="19.899999999999999" customHeight="1">
      <c r="A13" s="52" t="s">
        <v>816</v>
      </c>
      <c r="B13" s="44">
        <v>709888</v>
      </c>
      <c r="C13" s="44">
        <v>175334</v>
      </c>
      <c r="D13" s="49">
        <f t="shared" si="0"/>
        <v>404.87754799411402</v>
      </c>
    </row>
    <row r="14" spans="1:6" ht="19.899999999999999" customHeight="1">
      <c r="A14" s="52" t="s">
        <v>817</v>
      </c>
      <c r="B14" s="44">
        <v>155250</v>
      </c>
      <c r="C14" s="44">
        <v>246928</v>
      </c>
      <c r="D14" s="49">
        <f t="shared" si="0"/>
        <v>62.872578241430702</v>
      </c>
    </row>
    <row r="15" spans="1:6" ht="19.899999999999999" customHeight="1">
      <c r="A15" s="52" t="s">
        <v>818</v>
      </c>
      <c r="B15" s="44">
        <v>5040</v>
      </c>
      <c r="C15" s="44">
        <v>1147</v>
      </c>
      <c r="D15" s="49">
        <f t="shared" si="0"/>
        <v>439.407149084568</v>
      </c>
    </row>
    <row r="16" spans="1:6" ht="19.899999999999999" customHeight="1">
      <c r="A16" s="50" t="s">
        <v>819</v>
      </c>
      <c r="B16" s="42">
        <f>SUM(B5:B15)</f>
        <v>3799426</v>
      </c>
      <c r="C16" s="42">
        <f>SUM(C5:C15)</f>
        <v>3768069</v>
      </c>
      <c r="D16" s="43">
        <f t="shared" si="0"/>
        <v>100.832176905465</v>
      </c>
    </row>
    <row r="17" spans="1:4" ht="19.899999999999999" customHeight="1">
      <c r="A17" s="66" t="s">
        <v>589</v>
      </c>
      <c r="B17" s="44">
        <v>165567</v>
      </c>
      <c r="C17" s="44"/>
      <c r="D17" s="52"/>
    </row>
    <row r="18" spans="1:4" ht="19.899999999999999" customHeight="1">
      <c r="A18" s="66" t="s">
        <v>590</v>
      </c>
      <c r="B18" s="44">
        <f>SUM(B19:B23)</f>
        <v>317895</v>
      </c>
      <c r="C18" s="44"/>
      <c r="D18" s="52"/>
    </row>
    <row r="19" spans="1:4" ht="19.899999999999999" customHeight="1">
      <c r="A19" s="56" t="s">
        <v>820</v>
      </c>
      <c r="B19" s="44"/>
      <c r="C19" s="44"/>
      <c r="D19" s="52"/>
    </row>
    <row r="20" spans="1:4" ht="19.899999999999999" customHeight="1">
      <c r="A20" s="56" t="s">
        <v>821</v>
      </c>
      <c r="B20" s="44"/>
      <c r="C20" s="44"/>
      <c r="D20" s="52"/>
    </row>
    <row r="21" spans="1:4" ht="19.899999999999999" customHeight="1">
      <c r="A21" s="56" t="s">
        <v>677</v>
      </c>
      <c r="B21" s="44">
        <v>317895</v>
      </c>
      <c r="C21" s="44"/>
      <c r="D21" s="52"/>
    </row>
    <row r="22" spans="1:4" ht="19.899999999999999" customHeight="1">
      <c r="A22" s="56" t="s">
        <v>822</v>
      </c>
      <c r="B22" s="44"/>
      <c r="C22" s="44"/>
      <c r="D22" s="52"/>
    </row>
    <row r="23" spans="1:4" ht="19.899999999999999" customHeight="1">
      <c r="A23" s="56" t="s">
        <v>823</v>
      </c>
      <c r="B23" s="44"/>
      <c r="C23" s="44"/>
      <c r="D23" s="52"/>
    </row>
    <row r="24" spans="1:4" ht="19.899999999999999" customHeight="1">
      <c r="A24" s="50" t="s">
        <v>604</v>
      </c>
      <c r="B24" s="42">
        <f>SUM(B16:B18)</f>
        <v>4282888</v>
      </c>
      <c r="C24" s="44"/>
      <c r="D24" s="52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opLeftCell="A10" workbookViewId="0">
      <selection activeCell="A2" sqref="A2:D2"/>
    </sheetView>
  </sheetViews>
  <sheetFormatPr defaultColWidth="9" defaultRowHeight="14.25"/>
  <cols>
    <col min="1" max="1" width="41.625" customWidth="1"/>
    <col min="2" max="2" width="13.25" style="77" customWidth="1"/>
    <col min="3" max="3" width="14.25" style="77" customWidth="1"/>
    <col min="4" max="4" width="15.625" customWidth="1"/>
  </cols>
  <sheetData>
    <row r="1" spans="1:6" ht="22.15" customHeight="1">
      <c r="A1" s="62" t="s">
        <v>824</v>
      </c>
    </row>
    <row r="2" spans="1:6" ht="27" customHeight="1">
      <c r="A2" s="274" t="s">
        <v>825</v>
      </c>
      <c r="B2" s="274"/>
      <c r="C2" s="274"/>
      <c r="D2" s="274"/>
    </row>
    <row r="3" spans="1:6">
      <c r="A3" s="37"/>
      <c r="B3" s="60"/>
      <c r="C3" s="60"/>
      <c r="D3" s="78" t="s">
        <v>685</v>
      </c>
    </row>
    <row r="4" spans="1:6" ht="46.15" customHeight="1">
      <c r="A4" s="50" t="s">
        <v>781</v>
      </c>
      <c r="B4" s="79" t="s">
        <v>34</v>
      </c>
      <c r="C4" s="72" t="s">
        <v>35</v>
      </c>
      <c r="D4" s="72" t="s">
        <v>36</v>
      </c>
    </row>
    <row r="5" spans="1:6" ht="18.75" customHeight="1">
      <c r="A5" s="80" t="s">
        <v>783</v>
      </c>
      <c r="B5" s="219"/>
      <c r="C5" s="220"/>
      <c r="D5" s="220"/>
    </row>
    <row r="6" spans="1:6" ht="18.75" customHeight="1">
      <c r="A6" s="51" t="s">
        <v>784</v>
      </c>
      <c r="B6" s="219"/>
      <c r="C6" s="220"/>
      <c r="D6" s="220"/>
    </row>
    <row r="7" spans="1:6" ht="17.45" customHeight="1">
      <c r="A7" s="81" t="s">
        <v>785</v>
      </c>
      <c r="B7" s="83">
        <v>1600</v>
      </c>
      <c r="C7" s="83">
        <v>1662</v>
      </c>
      <c r="D7" s="84">
        <f>B7/C7*100</f>
        <v>96.269554753309293</v>
      </c>
    </row>
    <row r="8" spans="1:6" ht="17.45" customHeight="1">
      <c r="A8" s="81" t="s">
        <v>786</v>
      </c>
      <c r="B8" s="83"/>
      <c r="C8" s="83"/>
      <c r="D8" s="84"/>
    </row>
    <row r="9" spans="1:6" ht="17.45" customHeight="1">
      <c r="A9" s="81" t="s">
        <v>787</v>
      </c>
      <c r="B9" s="83">
        <v>53100</v>
      </c>
      <c r="C9" s="83">
        <v>32305</v>
      </c>
      <c r="D9" s="84">
        <f t="shared" ref="D9:D20" si="0">B9/C9*100</f>
        <v>164.370840427178</v>
      </c>
      <c r="F9" s="82"/>
    </row>
    <row r="10" spans="1:6" ht="17.45" customHeight="1">
      <c r="A10" s="81" t="s">
        <v>788</v>
      </c>
      <c r="B10" s="83">
        <v>2000</v>
      </c>
      <c r="C10" s="83">
        <v>885</v>
      </c>
      <c r="D10" s="84">
        <f t="shared" si="0"/>
        <v>225.98870056497199</v>
      </c>
    </row>
    <row r="11" spans="1:6" ht="17.45" customHeight="1">
      <c r="A11" s="81" t="s">
        <v>789</v>
      </c>
      <c r="B11" s="83">
        <v>1015900</v>
      </c>
      <c r="C11" s="83">
        <v>642564</v>
      </c>
      <c r="D11" s="84">
        <f t="shared" si="0"/>
        <v>158.100982937108</v>
      </c>
    </row>
    <row r="12" spans="1:6" ht="17.45" customHeight="1">
      <c r="A12" s="81" t="s">
        <v>790</v>
      </c>
      <c r="B12" s="83"/>
      <c r="C12" s="83"/>
      <c r="D12" s="84"/>
    </row>
    <row r="13" spans="1:6" ht="17.45" customHeight="1">
      <c r="A13" s="81" t="s">
        <v>791</v>
      </c>
      <c r="B13" s="83">
        <v>6900</v>
      </c>
      <c r="C13" s="83">
        <v>7930</v>
      </c>
      <c r="D13" s="84">
        <f t="shared" si="0"/>
        <v>87.011349306431299</v>
      </c>
    </row>
    <row r="14" spans="1:6" ht="17.45" customHeight="1">
      <c r="A14" s="81" t="s">
        <v>792</v>
      </c>
      <c r="B14" s="83">
        <v>19600</v>
      </c>
      <c r="C14" s="83">
        <v>21095</v>
      </c>
      <c r="D14" s="84">
        <f t="shared" si="0"/>
        <v>92.913012562218498</v>
      </c>
    </row>
    <row r="15" spans="1:6" ht="17.45" customHeight="1">
      <c r="A15" s="81" t="s">
        <v>793</v>
      </c>
      <c r="B15" s="83"/>
      <c r="C15" s="83"/>
      <c r="D15" s="84"/>
    </row>
    <row r="16" spans="1:6" ht="17.45" customHeight="1">
      <c r="A16" s="81" t="s">
        <v>794</v>
      </c>
      <c r="B16" s="83"/>
      <c r="C16" s="83"/>
      <c r="D16" s="84"/>
    </row>
    <row r="17" spans="1:4" ht="17.45" customHeight="1">
      <c r="A17" s="81" t="s">
        <v>795</v>
      </c>
      <c r="B17" s="83">
        <v>10000</v>
      </c>
      <c r="C17" s="83">
        <v>12129</v>
      </c>
      <c r="D17" s="84">
        <f t="shared" si="0"/>
        <v>82.447027784648398</v>
      </c>
    </row>
    <row r="18" spans="1:4" ht="17.45" customHeight="1">
      <c r="A18" s="81" t="s">
        <v>796</v>
      </c>
      <c r="B18" s="83"/>
      <c r="C18" s="83"/>
      <c r="D18" s="84"/>
    </row>
    <row r="19" spans="1:4" ht="17.45" customHeight="1">
      <c r="A19" s="81" t="s">
        <v>797</v>
      </c>
      <c r="B19" s="83"/>
      <c r="C19" s="83">
        <v>4</v>
      </c>
      <c r="D19" s="84"/>
    </row>
    <row r="20" spans="1:4" ht="17.45" customHeight="1">
      <c r="A20" s="50" t="s">
        <v>798</v>
      </c>
      <c r="B20" s="225">
        <f>SUM(B7:B19)</f>
        <v>1109100</v>
      </c>
      <c r="C20" s="225">
        <f>SUM(C7:C19)</f>
        <v>718574</v>
      </c>
      <c r="D20" s="226">
        <f t="shared" si="0"/>
        <v>154.34736018837299</v>
      </c>
    </row>
    <row r="21" spans="1:4" ht="17.45" customHeight="1">
      <c r="A21" s="66" t="s">
        <v>799</v>
      </c>
      <c r="B21" s="83">
        <v>212000</v>
      </c>
      <c r="C21" s="83"/>
      <c r="D21" s="85"/>
    </row>
    <row r="22" spans="1:4" ht="17.45" customHeight="1">
      <c r="A22" s="66" t="s">
        <v>800</v>
      </c>
      <c r="B22" s="83"/>
      <c r="C22" s="83"/>
      <c r="D22" s="85"/>
    </row>
    <row r="23" spans="1:4" ht="17.45" customHeight="1">
      <c r="A23" s="51" t="s">
        <v>801</v>
      </c>
      <c r="B23" s="83"/>
      <c r="C23" s="83"/>
      <c r="D23" s="85"/>
    </row>
    <row r="24" spans="1:4" ht="17.45" customHeight="1">
      <c r="A24" s="51" t="s">
        <v>802</v>
      </c>
      <c r="B24" s="83"/>
      <c r="C24" s="83"/>
      <c r="D24" s="85"/>
    </row>
    <row r="25" spans="1:4" ht="17.45" customHeight="1">
      <c r="A25" s="51" t="s">
        <v>803</v>
      </c>
      <c r="B25" s="83"/>
      <c r="C25" s="83"/>
      <c r="D25" s="85"/>
    </row>
    <row r="26" spans="1:4" ht="17.45" customHeight="1">
      <c r="A26" s="52" t="s">
        <v>804</v>
      </c>
      <c r="B26" s="83"/>
      <c r="C26" s="83"/>
      <c r="D26" s="85"/>
    </row>
    <row r="27" spans="1:4" ht="17.45" customHeight="1">
      <c r="A27" s="52" t="s">
        <v>805</v>
      </c>
      <c r="B27" s="83"/>
      <c r="C27" s="83"/>
      <c r="D27" s="85"/>
    </row>
    <row r="28" spans="1:4" ht="17.45" customHeight="1">
      <c r="A28" s="50" t="s">
        <v>110</v>
      </c>
      <c r="B28" s="225">
        <f>B20+B21</f>
        <v>1321100</v>
      </c>
      <c r="C28" s="83"/>
      <c r="D28" s="84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Zeros="0" workbookViewId="0">
      <selection activeCell="A2" sqref="A2:D2"/>
    </sheetView>
  </sheetViews>
  <sheetFormatPr defaultColWidth="9" defaultRowHeight="14.25"/>
  <cols>
    <col min="1" max="1" width="54.875" customWidth="1"/>
    <col min="2" max="2" width="14.375" customWidth="1"/>
    <col min="3" max="3" width="15.375" customWidth="1"/>
    <col min="4" max="4" width="17.875" customWidth="1"/>
  </cols>
  <sheetData>
    <row r="1" spans="1:8" ht="19.149999999999999" customHeight="1">
      <c r="A1" s="62" t="s">
        <v>826</v>
      </c>
    </row>
    <row r="2" spans="1:8" ht="23.45" customHeight="1">
      <c r="A2" s="274" t="s">
        <v>827</v>
      </c>
      <c r="B2" s="274"/>
      <c r="C2" s="274"/>
      <c r="D2" s="274"/>
    </row>
    <row r="3" spans="1:8" ht="17.45" customHeight="1">
      <c r="A3" s="37"/>
      <c r="B3" s="38"/>
      <c r="C3" s="38"/>
      <c r="D3" s="71" t="s">
        <v>685</v>
      </c>
    </row>
    <row r="4" spans="1:8" ht="27">
      <c r="A4" s="50" t="s">
        <v>781</v>
      </c>
      <c r="B4" s="64" t="s">
        <v>34</v>
      </c>
      <c r="C4" s="72" t="s">
        <v>35</v>
      </c>
      <c r="D4" s="72" t="s">
        <v>36</v>
      </c>
    </row>
    <row r="5" spans="1:8" ht="19.149999999999999" customHeight="1">
      <c r="A5" s="73" t="s">
        <v>828</v>
      </c>
      <c r="B5" s="83"/>
      <c r="C5" s="83">
        <f>C6</f>
        <v>12</v>
      </c>
      <c r="D5" s="84"/>
    </row>
    <row r="6" spans="1:8" ht="19.149999999999999" customHeight="1">
      <c r="A6" s="73" t="s">
        <v>829</v>
      </c>
      <c r="B6" s="83"/>
      <c r="C6" s="83">
        <f>C7</f>
        <v>12</v>
      </c>
      <c r="D6" s="84"/>
    </row>
    <row r="7" spans="1:8" ht="19.149999999999999" customHeight="1">
      <c r="A7" s="73" t="s">
        <v>830</v>
      </c>
      <c r="B7" s="83"/>
      <c r="C7" s="83">
        <v>12</v>
      </c>
      <c r="D7" s="84"/>
    </row>
    <row r="8" spans="1:8" ht="19.149999999999999" customHeight="1">
      <c r="A8" s="52" t="s">
        <v>831</v>
      </c>
      <c r="B8" s="83">
        <f>SUM(B9,B22,B26,B27,B32)</f>
        <v>867425</v>
      </c>
      <c r="C8" s="83">
        <f>C9+C22+C26+C27+C32+C36+C38</f>
        <v>721119</v>
      </c>
      <c r="D8" s="84">
        <f>B8/C8*100</f>
        <v>120.288745685525</v>
      </c>
    </row>
    <row r="9" spans="1:8" ht="19.149999999999999" customHeight="1">
      <c r="A9" s="73" t="s">
        <v>832</v>
      </c>
      <c r="B9" s="83">
        <f>SUM(B10:B21)</f>
        <v>782725</v>
      </c>
      <c r="C9" s="83">
        <f>SUM(C10:C21)</f>
        <v>428755</v>
      </c>
      <c r="D9" s="84">
        <f t="shared" ref="D9:D15" si="0">B9/C9*100</f>
        <v>182.557637811804</v>
      </c>
    </row>
    <row r="10" spans="1:8" ht="19.149999999999999" customHeight="1">
      <c r="A10" s="52" t="s">
        <v>833</v>
      </c>
      <c r="B10" s="83">
        <v>191250</v>
      </c>
      <c r="C10" s="83">
        <v>279323</v>
      </c>
      <c r="D10" s="84">
        <f t="shared" si="0"/>
        <v>68.469119979378704</v>
      </c>
    </row>
    <row r="11" spans="1:8" ht="19.149999999999999" customHeight="1">
      <c r="A11" s="73" t="s">
        <v>834</v>
      </c>
      <c r="B11" s="83">
        <v>19000</v>
      </c>
      <c r="C11" s="83">
        <v>71817</v>
      </c>
      <c r="D11" s="84">
        <f t="shared" si="0"/>
        <v>26.456131556595199</v>
      </c>
    </row>
    <row r="12" spans="1:8" ht="19.149999999999999" customHeight="1">
      <c r="A12" s="52" t="s">
        <v>835</v>
      </c>
      <c r="B12" s="83">
        <v>60000</v>
      </c>
      <c r="C12" s="83">
        <v>28106</v>
      </c>
      <c r="D12" s="84">
        <f t="shared" si="0"/>
        <v>213.477549277734</v>
      </c>
      <c r="H12" t="s">
        <v>836</v>
      </c>
    </row>
    <row r="13" spans="1:8" ht="19.149999999999999" customHeight="1">
      <c r="A13" s="73" t="s">
        <v>837</v>
      </c>
      <c r="B13" s="83">
        <v>8600</v>
      </c>
      <c r="C13" s="83">
        <v>12111</v>
      </c>
      <c r="D13" s="84">
        <f t="shared" si="0"/>
        <v>71.009825778218101</v>
      </c>
    </row>
    <row r="14" spans="1:8" ht="19.149999999999999" customHeight="1">
      <c r="A14" s="52" t="s">
        <v>838</v>
      </c>
      <c r="B14" s="83">
        <v>10600</v>
      </c>
      <c r="C14" s="83">
        <v>20548</v>
      </c>
      <c r="D14" s="84">
        <f t="shared" si="0"/>
        <v>51.586529102589097</v>
      </c>
    </row>
    <row r="15" spans="1:8" ht="19.149999999999999" customHeight="1">
      <c r="A15" s="52" t="s">
        <v>839</v>
      </c>
      <c r="B15" s="83">
        <v>1050</v>
      </c>
      <c r="C15" s="83">
        <v>2420</v>
      </c>
      <c r="D15" s="84">
        <f t="shared" si="0"/>
        <v>43.388429752066102</v>
      </c>
    </row>
    <row r="16" spans="1:8" ht="19.149999999999999" customHeight="1">
      <c r="A16" s="52" t="s">
        <v>840</v>
      </c>
      <c r="B16" s="83"/>
      <c r="C16" s="83"/>
      <c r="D16" s="84"/>
    </row>
    <row r="17" spans="1:4" ht="19.149999999999999" customHeight="1">
      <c r="A17" s="52" t="s">
        <v>841</v>
      </c>
      <c r="B17" s="83"/>
      <c r="C17" s="83"/>
      <c r="D17" s="84"/>
    </row>
    <row r="18" spans="1:4" ht="19.149999999999999" customHeight="1">
      <c r="A18" s="52" t="s">
        <v>842</v>
      </c>
      <c r="B18" s="83">
        <v>480000</v>
      </c>
      <c r="C18" s="83">
        <v>7000</v>
      </c>
      <c r="D18" s="84">
        <f t="shared" ref="D18:D34" si="1">B18/C18*100</f>
        <v>6857.1428571428596</v>
      </c>
    </row>
    <row r="19" spans="1:4" ht="19.149999999999999" customHeight="1">
      <c r="A19" s="52" t="s">
        <v>843</v>
      </c>
      <c r="B19" s="83"/>
      <c r="C19" s="83">
        <v>980</v>
      </c>
      <c r="D19" s="221">
        <f>B19/C19</f>
        <v>0</v>
      </c>
    </row>
    <row r="20" spans="1:4" ht="19.149999999999999" customHeight="1">
      <c r="A20" s="52" t="s">
        <v>844</v>
      </c>
      <c r="B20" s="83"/>
      <c r="C20" s="83"/>
      <c r="D20" s="221"/>
    </row>
    <row r="21" spans="1:4" ht="19.149999999999999" customHeight="1">
      <c r="A21" s="52" t="s">
        <v>845</v>
      </c>
      <c r="B21" s="83">
        <v>12225</v>
      </c>
      <c r="C21" s="83">
        <v>6450</v>
      </c>
      <c r="D21" s="84">
        <f t="shared" si="1"/>
        <v>189.53488372093</v>
      </c>
    </row>
    <row r="22" spans="1:4" ht="19.149999999999999" customHeight="1">
      <c r="A22" s="52" t="s">
        <v>846</v>
      </c>
      <c r="B22" s="83">
        <f>SUM(B23:B24)</f>
        <v>53100</v>
      </c>
      <c r="C22" s="83">
        <f>SUM(C23:C24)</f>
        <v>24821</v>
      </c>
      <c r="D22" s="84">
        <f t="shared" si="1"/>
        <v>213.93175133959099</v>
      </c>
    </row>
    <row r="23" spans="1:4" ht="19.149999999999999" customHeight="1">
      <c r="A23" s="52" t="s">
        <v>833</v>
      </c>
      <c r="B23" s="83">
        <v>42000</v>
      </c>
      <c r="C23" s="83">
        <v>18453</v>
      </c>
      <c r="D23" s="84">
        <f t="shared" si="1"/>
        <v>227.605267436189</v>
      </c>
    </row>
    <row r="24" spans="1:4" ht="19.149999999999999" customHeight="1">
      <c r="A24" s="52" t="s">
        <v>834</v>
      </c>
      <c r="B24" s="83">
        <v>11100</v>
      </c>
      <c r="C24" s="83">
        <v>6368</v>
      </c>
      <c r="D24" s="84">
        <f t="shared" si="1"/>
        <v>174.30904522613099</v>
      </c>
    </row>
    <row r="25" spans="1:4" ht="19.149999999999999" customHeight="1">
      <c r="A25" s="52" t="s">
        <v>847</v>
      </c>
      <c r="B25" s="83"/>
      <c r="C25" s="83"/>
      <c r="D25" s="84"/>
    </row>
    <row r="26" spans="1:4" ht="19.149999999999999" customHeight="1">
      <c r="A26" s="52" t="s">
        <v>848</v>
      </c>
      <c r="B26" s="83">
        <v>2000</v>
      </c>
      <c r="C26" s="83">
        <v>230</v>
      </c>
      <c r="D26" s="84">
        <f t="shared" si="1"/>
        <v>869.56521739130403</v>
      </c>
    </row>
    <row r="27" spans="1:4" ht="19.149999999999999" customHeight="1">
      <c r="A27" s="52" t="s">
        <v>849</v>
      </c>
      <c r="B27" s="83">
        <f>SUM(B28:B31)</f>
        <v>19600</v>
      </c>
      <c r="C27" s="83">
        <f>SUM(C28:C31)</f>
        <v>31642</v>
      </c>
      <c r="D27" s="84">
        <f t="shared" si="1"/>
        <v>61.942987168952698</v>
      </c>
    </row>
    <row r="28" spans="1:4" ht="19.149999999999999" customHeight="1">
      <c r="A28" s="52" t="s">
        <v>850</v>
      </c>
      <c r="B28" s="83">
        <v>10000</v>
      </c>
      <c r="C28" s="83">
        <v>12454</v>
      </c>
      <c r="D28" s="84">
        <f t="shared" si="1"/>
        <v>80.295487393608497</v>
      </c>
    </row>
    <row r="29" spans="1:4" ht="19.149999999999999" customHeight="1">
      <c r="A29" s="52" t="s">
        <v>851</v>
      </c>
      <c r="B29" s="83">
        <v>6100</v>
      </c>
      <c r="C29" s="83">
        <v>6815</v>
      </c>
      <c r="D29" s="84">
        <f t="shared" si="1"/>
        <v>89.508437270726304</v>
      </c>
    </row>
    <row r="30" spans="1:4" ht="19.149999999999999" customHeight="1">
      <c r="A30" s="52" t="s">
        <v>852</v>
      </c>
      <c r="B30" s="222"/>
      <c r="C30" s="83">
        <v>400</v>
      </c>
      <c r="D30" s="84"/>
    </row>
    <row r="31" spans="1:4" ht="19.149999999999999" customHeight="1">
      <c r="A31" s="52" t="s">
        <v>853</v>
      </c>
      <c r="B31" s="83">
        <v>3500</v>
      </c>
      <c r="C31" s="83">
        <v>11973</v>
      </c>
      <c r="D31" s="84">
        <f t="shared" si="1"/>
        <v>29.232439655892399</v>
      </c>
    </row>
    <row r="32" spans="1:4" ht="19.149999999999999" customHeight="1">
      <c r="A32" s="52" t="s">
        <v>854</v>
      </c>
      <c r="B32" s="83">
        <f>SUM(B33:B35)</f>
        <v>10000</v>
      </c>
      <c r="C32" s="83">
        <f>SUM(C33:C35)</f>
        <v>12471</v>
      </c>
      <c r="D32" s="84">
        <f t="shared" si="1"/>
        <v>80.186031593296406</v>
      </c>
    </row>
    <row r="33" spans="1:4" ht="19.149999999999999" customHeight="1">
      <c r="A33" s="52" t="s">
        <v>855</v>
      </c>
      <c r="B33" s="83">
        <v>9450</v>
      </c>
      <c r="C33" s="83">
        <v>12238</v>
      </c>
      <c r="D33" s="84">
        <f t="shared" si="1"/>
        <v>77.218499754861895</v>
      </c>
    </row>
    <row r="34" spans="1:4" ht="19.149999999999999" customHeight="1">
      <c r="A34" s="52" t="s">
        <v>856</v>
      </c>
      <c r="B34" s="83">
        <v>350</v>
      </c>
      <c r="C34" s="83">
        <v>233</v>
      </c>
      <c r="D34" s="84">
        <f t="shared" si="1"/>
        <v>150.21459227467801</v>
      </c>
    </row>
    <row r="35" spans="1:4" ht="19.149999999999999" customHeight="1">
      <c r="A35" s="52" t="s">
        <v>857</v>
      </c>
      <c r="B35" s="83">
        <v>200</v>
      </c>
      <c r="C35" s="83"/>
      <c r="D35" s="221"/>
    </row>
    <row r="36" spans="1:4" ht="19.149999999999999" customHeight="1">
      <c r="A36" s="52" t="s">
        <v>858</v>
      </c>
      <c r="B36" s="83"/>
      <c r="C36" s="83">
        <f>C37</f>
        <v>103200</v>
      </c>
      <c r="D36" s="84"/>
    </row>
    <row r="37" spans="1:4" ht="19.149999999999999" customHeight="1">
      <c r="A37" s="52" t="s">
        <v>833</v>
      </c>
      <c r="B37" s="83"/>
      <c r="C37" s="83">
        <v>103200</v>
      </c>
      <c r="D37" s="84"/>
    </row>
    <row r="38" spans="1:4" ht="19.149999999999999" customHeight="1">
      <c r="A38" s="52" t="s">
        <v>859</v>
      </c>
      <c r="B38" s="83"/>
      <c r="C38" s="83">
        <f>C39</f>
        <v>120000</v>
      </c>
      <c r="D38" s="84"/>
    </row>
    <row r="39" spans="1:4" ht="19.149999999999999" customHeight="1">
      <c r="A39" s="52" t="s">
        <v>833</v>
      </c>
      <c r="B39" s="83"/>
      <c r="C39" s="83">
        <v>120000</v>
      </c>
      <c r="D39" s="84"/>
    </row>
    <row r="40" spans="1:4" ht="19.149999999999999" customHeight="1">
      <c r="A40" s="75" t="s">
        <v>860</v>
      </c>
      <c r="B40" s="83">
        <f>B41+B43</f>
        <v>1600</v>
      </c>
      <c r="C40" s="83">
        <f>C41+C43</f>
        <v>54000</v>
      </c>
      <c r="D40" s="221"/>
    </row>
    <row r="41" spans="1:4" ht="19.149999999999999" customHeight="1">
      <c r="A41" s="52" t="s">
        <v>861</v>
      </c>
      <c r="B41" s="83"/>
      <c r="C41" s="83">
        <f>C42</f>
        <v>54000</v>
      </c>
      <c r="D41" s="221"/>
    </row>
    <row r="42" spans="1:4" ht="19.149999999999999" customHeight="1">
      <c r="A42" s="52" t="s">
        <v>862</v>
      </c>
      <c r="B42" s="83"/>
      <c r="C42" s="83">
        <v>54000</v>
      </c>
      <c r="D42" s="221"/>
    </row>
    <row r="43" spans="1:4" ht="19.149999999999999" customHeight="1">
      <c r="A43" s="76" t="s">
        <v>863</v>
      </c>
      <c r="B43" s="83">
        <f>B44</f>
        <v>1600</v>
      </c>
      <c r="C43" s="83"/>
      <c r="D43" s="221"/>
    </row>
    <row r="44" spans="1:4" ht="19.149999999999999" customHeight="1">
      <c r="A44" s="75" t="s">
        <v>864</v>
      </c>
      <c r="B44" s="83">
        <v>1600</v>
      </c>
      <c r="C44" s="83"/>
      <c r="D44" s="221"/>
    </row>
    <row r="45" spans="1:4" ht="19.149999999999999" customHeight="1">
      <c r="A45" s="73" t="s">
        <v>865</v>
      </c>
      <c r="B45" s="83">
        <f>B46+B48</f>
        <v>218900</v>
      </c>
      <c r="C45" s="83">
        <f>C46+C48</f>
        <v>63883</v>
      </c>
      <c r="D45" s="84">
        <f>B45/C45*100</f>
        <v>342.65767105489698</v>
      </c>
    </row>
    <row r="46" spans="1:4" ht="19.149999999999999" customHeight="1">
      <c r="A46" s="52" t="s">
        <v>866</v>
      </c>
      <c r="B46" s="83">
        <f>B47</f>
        <v>212000</v>
      </c>
      <c r="C46" s="83">
        <f>C47</f>
        <v>59075</v>
      </c>
      <c r="D46" s="84">
        <f>B46/C46*100</f>
        <v>358.865848497672</v>
      </c>
    </row>
    <row r="47" spans="1:4" ht="19.149999999999999" customHeight="1">
      <c r="A47" s="52" t="s">
        <v>867</v>
      </c>
      <c r="B47" s="83">
        <v>212000</v>
      </c>
      <c r="C47" s="83">
        <v>59075</v>
      </c>
      <c r="D47" s="84"/>
    </row>
    <row r="48" spans="1:4" ht="19.149999999999999" customHeight="1">
      <c r="A48" s="73" t="s">
        <v>868</v>
      </c>
      <c r="B48" s="83">
        <f>SUM(B49:B51)</f>
        <v>6900</v>
      </c>
      <c r="C48" s="83">
        <f>SUM(C49:C52)</f>
        <v>4808</v>
      </c>
      <c r="D48" s="84">
        <f>B48/C48*100</f>
        <v>143.51081530782</v>
      </c>
    </row>
    <row r="49" spans="1:4" ht="19.149999999999999" customHeight="1">
      <c r="A49" s="52" t="s">
        <v>869</v>
      </c>
      <c r="B49" s="83">
        <v>3650</v>
      </c>
      <c r="C49" s="83">
        <v>1974</v>
      </c>
      <c r="D49" s="84">
        <f>B49/C49*100</f>
        <v>184.90374873353599</v>
      </c>
    </row>
    <row r="50" spans="1:4" ht="19.149999999999999" customHeight="1">
      <c r="A50" s="73" t="s">
        <v>870</v>
      </c>
      <c r="B50" s="83">
        <v>3250</v>
      </c>
      <c r="C50" s="83">
        <v>2812</v>
      </c>
      <c r="D50" s="84">
        <f>B50/C50*100</f>
        <v>115.576102418208</v>
      </c>
    </row>
    <row r="51" spans="1:4" ht="19.149999999999999" customHeight="1">
      <c r="A51" s="52" t="s">
        <v>871</v>
      </c>
      <c r="B51" s="83"/>
      <c r="C51" s="83">
        <v>10</v>
      </c>
      <c r="D51" s="84">
        <f>B51/C51*100</f>
        <v>0</v>
      </c>
    </row>
    <row r="52" spans="1:4" ht="19.149999999999999" customHeight="1">
      <c r="A52" s="73" t="s">
        <v>872</v>
      </c>
      <c r="B52" s="83"/>
      <c r="C52" s="83">
        <v>12</v>
      </c>
      <c r="D52" s="84"/>
    </row>
    <row r="53" spans="1:4" ht="19.149999999999999" customHeight="1">
      <c r="A53" s="52" t="s">
        <v>873</v>
      </c>
      <c r="B53" s="83">
        <f>SUM(B54)</f>
        <v>32850</v>
      </c>
      <c r="C53" s="83">
        <f>SUM(C54)</f>
        <v>117577</v>
      </c>
      <c r="D53" s="84">
        <f>B53/C53*100</f>
        <v>27.939137756533999</v>
      </c>
    </row>
    <row r="54" spans="1:4" ht="19.149999999999999" customHeight="1">
      <c r="A54" s="73" t="s">
        <v>874</v>
      </c>
      <c r="B54" s="83">
        <v>32850</v>
      </c>
      <c r="C54" s="83">
        <v>117577</v>
      </c>
      <c r="D54" s="84">
        <f>B54/C54*100</f>
        <v>27.939137756533999</v>
      </c>
    </row>
    <row r="55" spans="1:4" ht="19.149999999999999" customHeight="1">
      <c r="A55" s="52" t="s">
        <v>875</v>
      </c>
      <c r="B55" s="83">
        <f>B56</f>
        <v>225</v>
      </c>
      <c r="C55" s="83">
        <f>C56</f>
        <v>474</v>
      </c>
      <c r="D55" s="84">
        <f>B55/C55*100</f>
        <v>47.468354430379698</v>
      </c>
    </row>
    <row r="56" spans="1:4" ht="19.149999999999999" customHeight="1">
      <c r="A56" s="73" t="s">
        <v>876</v>
      </c>
      <c r="B56" s="83">
        <v>225</v>
      </c>
      <c r="C56" s="83">
        <v>474</v>
      </c>
      <c r="D56" s="84">
        <f>B56/C56*100</f>
        <v>47.468354430379698</v>
      </c>
    </row>
    <row r="57" spans="1:4" ht="19.149999999999999" customHeight="1">
      <c r="A57" s="50" t="s">
        <v>819</v>
      </c>
      <c r="B57" s="225">
        <f>SUM(B8,B40,B45,B53,B55)</f>
        <v>1121000</v>
      </c>
      <c r="C57" s="225">
        <f>SUM(C5,C8,C40,C45,C53,C55)</f>
        <v>957065</v>
      </c>
      <c r="D57" s="226">
        <f>B57/C57*100</f>
        <v>117.12893063689501</v>
      </c>
    </row>
    <row r="58" spans="1:4" ht="19.149999999999999" customHeight="1">
      <c r="A58" s="66" t="s">
        <v>589</v>
      </c>
      <c r="B58" s="83"/>
      <c r="C58" s="83"/>
      <c r="D58" s="85"/>
    </row>
    <row r="59" spans="1:4" ht="19.149999999999999" customHeight="1">
      <c r="A59" s="66" t="s">
        <v>590</v>
      </c>
      <c r="B59" s="83">
        <f>SUM(B60:B64)</f>
        <v>200100</v>
      </c>
      <c r="C59" s="83"/>
      <c r="D59" s="85"/>
    </row>
    <row r="60" spans="1:4" ht="19.149999999999999" customHeight="1">
      <c r="A60" s="56" t="s">
        <v>820</v>
      </c>
      <c r="B60" s="83">
        <v>157000</v>
      </c>
      <c r="C60" s="83"/>
      <c r="D60" s="85"/>
    </row>
    <row r="61" spans="1:4" ht="19.149999999999999" customHeight="1">
      <c r="A61" s="56" t="s">
        <v>821</v>
      </c>
      <c r="B61" s="83"/>
      <c r="C61" s="83"/>
      <c r="D61" s="85"/>
    </row>
    <row r="62" spans="1:4" ht="19.149999999999999" customHeight="1">
      <c r="A62" s="56" t="s">
        <v>677</v>
      </c>
      <c r="B62" s="83">
        <v>43100</v>
      </c>
      <c r="C62" s="83"/>
      <c r="D62" s="85"/>
    </row>
    <row r="63" spans="1:4" ht="19.149999999999999" customHeight="1">
      <c r="A63" s="56" t="s">
        <v>822</v>
      </c>
      <c r="B63" s="83"/>
      <c r="C63" s="83"/>
      <c r="D63" s="85"/>
    </row>
    <row r="64" spans="1:4" ht="19.149999999999999" customHeight="1">
      <c r="A64" s="56" t="s">
        <v>823</v>
      </c>
      <c r="B64" s="223"/>
      <c r="C64" s="223"/>
      <c r="D64" s="224"/>
    </row>
    <row r="65" spans="1:4" ht="19.149999999999999" customHeight="1">
      <c r="A65" s="50" t="s">
        <v>604</v>
      </c>
      <c r="B65" s="227">
        <f>B57+B59</f>
        <v>1321100</v>
      </c>
      <c r="C65" s="223"/>
      <c r="D65" s="224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A2" sqref="A2:B2"/>
    </sheetView>
  </sheetViews>
  <sheetFormatPr defaultColWidth="9" defaultRowHeight="14.25"/>
  <cols>
    <col min="1" max="1" width="21.5" customWidth="1"/>
    <col min="2" max="14" width="7.75" customWidth="1"/>
    <col min="15" max="15" width="14.25" customWidth="1"/>
  </cols>
  <sheetData>
    <row r="1" spans="1:15" ht="18.600000000000001" customHeight="1">
      <c r="A1" s="62" t="s">
        <v>877</v>
      </c>
    </row>
    <row r="2" spans="1:15" ht="21">
      <c r="A2" s="274" t="s">
        <v>878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>
      <c r="A3" s="63"/>
      <c r="B3" s="63"/>
      <c r="C3" s="63"/>
      <c r="D3" s="63"/>
      <c r="E3" s="63"/>
      <c r="F3" s="63"/>
      <c r="G3" s="63"/>
      <c r="H3" s="63"/>
      <c r="O3" s="67" t="s">
        <v>685</v>
      </c>
    </row>
    <row r="4" spans="1:15" ht="23.45" customHeight="1">
      <c r="A4" s="64" t="s">
        <v>686</v>
      </c>
      <c r="B4" s="50" t="s">
        <v>757</v>
      </c>
      <c r="C4" s="50" t="s">
        <v>1015</v>
      </c>
      <c r="D4" s="50" t="s">
        <v>1016</v>
      </c>
      <c r="E4" s="50" t="s">
        <v>1017</v>
      </c>
      <c r="F4" s="50" t="s">
        <v>1018</v>
      </c>
      <c r="G4" s="50" t="s">
        <v>1019</v>
      </c>
      <c r="H4" s="50" t="s">
        <v>1020</v>
      </c>
      <c r="I4" s="50" t="s">
        <v>1021</v>
      </c>
      <c r="J4" s="50" t="s">
        <v>1022</v>
      </c>
      <c r="K4" s="50" t="s">
        <v>1023</v>
      </c>
      <c r="L4" s="50" t="s">
        <v>1024</v>
      </c>
      <c r="M4" s="50" t="s">
        <v>1025</v>
      </c>
      <c r="N4" s="50" t="s">
        <v>1026</v>
      </c>
      <c r="O4" s="68" t="s">
        <v>773</v>
      </c>
    </row>
    <row r="5" spans="1:15" ht="25.35" customHeight="1">
      <c r="A5" s="52" t="s">
        <v>808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9"/>
    </row>
    <row r="6" spans="1:15" ht="25.35" customHeight="1">
      <c r="A6" s="52" t="s">
        <v>809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9"/>
    </row>
    <row r="7" spans="1:15" ht="25.35" customHeight="1">
      <c r="A7" s="52" t="s">
        <v>810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69"/>
    </row>
    <row r="8" spans="1:15" ht="25.35" customHeight="1">
      <c r="A8" s="52" t="s">
        <v>811</v>
      </c>
      <c r="B8" s="52">
        <f>D8+E8</f>
        <v>157000</v>
      </c>
      <c r="C8" s="52"/>
      <c r="D8" s="52">
        <v>77000</v>
      </c>
      <c r="E8" s="52">
        <v>80000</v>
      </c>
      <c r="F8" s="52"/>
      <c r="G8" s="52"/>
      <c r="H8" s="52"/>
      <c r="I8" s="52"/>
      <c r="J8" s="52"/>
      <c r="K8" s="52"/>
      <c r="L8" s="52"/>
      <c r="M8" s="52"/>
      <c r="N8" s="52"/>
      <c r="O8" s="69"/>
    </row>
    <row r="9" spans="1:15" ht="25.35" customHeight="1">
      <c r="A9" s="52" t="s">
        <v>812</v>
      </c>
      <c r="B9" s="52"/>
      <c r="C9" s="52"/>
      <c r="D9" s="52"/>
      <c r="E9" s="52"/>
      <c r="F9" s="52"/>
      <c r="G9" s="65"/>
      <c r="H9" s="52"/>
      <c r="I9" s="52"/>
      <c r="J9" s="52"/>
      <c r="K9" s="52"/>
      <c r="L9" s="52"/>
      <c r="M9" s="52"/>
      <c r="N9" s="52"/>
      <c r="O9" s="69"/>
    </row>
    <row r="10" spans="1:15" ht="25.35" customHeight="1">
      <c r="A10" s="52" t="s">
        <v>813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69"/>
    </row>
    <row r="11" spans="1:15" ht="25.35" customHeight="1">
      <c r="A11" s="52" t="s">
        <v>814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9"/>
    </row>
    <row r="12" spans="1:15" ht="25.35" customHeight="1">
      <c r="A12" s="52" t="s">
        <v>815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69"/>
    </row>
    <row r="13" spans="1:15" ht="25.35" customHeight="1">
      <c r="A13" s="52" t="s">
        <v>816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9"/>
    </row>
    <row r="14" spans="1:15" ht="25.35" customHeight="1">
      <c r="A14" s="52" t="s">
        <v>817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69"/>
    </row>
    <row r="15" spans="1:15" ht="25.35" customHeight="1">
      <c r="A15" s="52" t="s">
        <v>818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69"/>
    </row>
    <row r="16" spans="1:15" s="61" customFormat="1" ht="25.35" customHeight="1">
      <c r="A16" s="50" t="s">
        <v>757</v>
      </c>
      <c r="B16" s="66">
        <f>D16+E16</f>
        <v>157000</v>
      </c>
      <c r="C16" s="66"/>
      <c r="D16" s="66">
        <f>D8</f>
        <v>77000</v>
      </c>
      <c r="E16" s="66">
        <f>E8</f>
        <v>80000</v>
      </c>
      <c r="F16" s="66"/>
      <c r="G16" s="66"/>
      <c r="H16" s="66"/>
      <c r="I16" s="66"/>
      <c r="J16" s="66"/>
      <c r="K16" s="66"/>
      <c r="L16" s="66"/>
      <c r="M16" s="66"/>
      <c r="N16" s="66"/>
      <c r="O16" s="70"/>
    </row>
    <row r="17" spans="1:15" ht="39.6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</row>
  </sheetData>
  <mergeCells count="2">
    <mergeCell ref="A2:O2"/>
    <mergeCell ref="A17:O17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2" sqref="A2:B2"/>
    </sheetView>
  </sheetViews>
  <sheetFormatPr defaultColWidth="9" defaultRowHeight="14.25"/>
  <cols>
    <col min="1" max="1" width="39" style="4" customWidth="1"/>
    <col min="2" max="2" width="12.375" style="4" customWidth="1"/>
    <col min="3" max="3" width="14.75" style="4" customWidth="1"/>
    <col min="4" max="4" width="18.5" style="4" customWidth="1"/>
    <col min="5" max="16384" width="9" style="4"/>
  </cols>
  <sheetData>
    <row r="1" spans="1:4" ht="18.600000000000001" customHeight="1">
      <c r="A1" s="192" t="s">
        <v>879</v>
      </c>
    </row>
    <row r="2" spans="1:4" ht="27" customHeight="1">
      <c r="A2" s="274" t="s">
        <v>1010</v>
      </c>
      <c r="B2" s="274"/>
      <c r="C2" s="274"/>
      <c r="D2" s="274"/>
    </row>
    <row r="3" spans="1:4">
      <c r="A3" s="37"/>
      <c r="B3" s="38"/>
      <c r="C3" s="38"/>
      <c r="D3" s="60" t="s">
        <v>685</v>
      </c>
    </row>
    <row r="4" spans="1:4" ht="49.9" customHeight="1">
      <c r="A4" s="40" t="s">
        <v>686</v>
      </c>
      <c r="B4" s="40" t="s">
        <v>34</v>
      </c>
      <c r="C4" s="12" t="s">
        <v>35</v>
      </c>
      <c r="D4" s="12" t="s">
        <v>36</v>
      </c>
    </row>
    <row r="5" spans="1:4" ht="30.6" customHeight="1">
      <c r="A5" s="52" t="s">
        <v>880</v>
      </c>
      <c r="B5" s="83">
        <v>25124</v>
      </c>
      <c r="C5" s="83">
        <v>17841</v>
      </c>
      <c r="D5" s="84">
        <f>B5/C5*100</f>
        <v>140.8217028193487</v>
      </c>
    </row>
    <row r="6" spans="1:4" ht="30.6" customHeight="1">
      <c r="A6" s="52" t="s">
        <v>881</v>
      </c>
      <c r="B6" s="83">
        <v>104</v>
      </c>
      <c r="C6" s="83">
        <v>882</v>
      </c>
      <c r="D6" s="84">
        <f>B6/C6*100</f>
        <v>11.791383219954648</v>
      </c>
    </row>
    <row r="7" spans="1:4" ht="30.6" customHeight="1">
      <c r="A7" s="52" t="s">
        <v>882</v>
      </c>
      <c r="B7" s="83"/>
      <c r="C7" s="83">
        <v>8700</v>
      </c>
      <c r="D7" s="84"/>
    </row>
    <row r="8" spans="1:4" ht="30.6" customHeight="1">
      <c r="A8" s="52" t="s">
        <v>883</v>
      </c>
      <c r="B8" s="83"/>
      <c r="C8" s="83"/>
      <c r="D8" s="84"/>
    </row>
    <row r="9" spans="1:4" ht="30.6" customHeight="1">
      <c r="A9" s="52" t="s">
        <v>884</v>
      </c>
      <c r="B9" s="83">
        <v>9272</v>
      </c>
      <c r="C9" s="83">
        <v>13307</v>
      </c>
      <c r="D9" s="84">
        <f>B9/C9*100</f>
        <v>69.67761328624033</v>
      </c>
    </row>
    <row r="10" spans="1:4" ht="30.6" customHeight="1">
      <c r="A10" s="50" t="s">
        <v>798</v>
      </c>
      <c r="B10" s="225">
        <f>SUM(B5:B9)</f>
        <v>34500</v>
      </c>
      <c r="C10" s="225">
        <f>C5+C6+C7+C8+C9</f>
        <v>40730</v>
      </c>
      <c r="D10" s="226">
        <f>B10/C10*100</f>
        <v>84.704149275718137</v>
      </c>
    </row>
    <row r="11" spans="1:4" ht="18.75" customHeight="1"/>
  </sheetData>
  <mergeCells count="1">
    <mergeCell ref="A2:D2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2" sqref="A2:B2"/>
    </sheetView>
  </sheetViews>
  <sheetFormatPr defaultColWidth="9" defaultRowHeight="14.25"/>
  <cols>
    <col min="1" max="1" width="33.875" style="4" customWidth="1"/>
    <col min="2" max="2" width="12.625" style="4" customWidth="1"/>
    <col min="3" max="3" width="14.25" style="4" customWidth="1"/>
    <col min="4" max="4" width="18.25" style="4" customWidth="1"/>
    <col min="5" max="16384" width="9" style="4"/>
  </cols>
  <sheetData>
    <row r="1" spans="1:4" ht="23.45" customHeight="1">
      <c r="A1" s="192" t="s">
        <v>885</v>
      </c>
    </row>
    <row r="2" spans="1:4" ht="21">
      <c r="A2" s="274" t="s">
        <v>1011</v>
      </c>
      <c r="B2" s="274"/>
      <c r="C2" s="274"/>
      <c r="D2" s="274"/>
    </row>
    <row r="3" spans="1:4">
      <c r="A3" s="37"/>
      <c r="B3" s="38"/>
      <c r="C3" s="38"/>
      <c r="D3" s="39" t="s">
        <v>685</v>
      </c>
    </row>
    <row r="4" spans="1:4" ht="50.45" customHeight="1">
      <c r="A4" s="59" t="s">
        <v>686</v>
      </c>
      <c r="B4" s="59" t="s">
        <v>34</v>
      </c>
      <c r="C4" s="12" t="s">
        <v>35</v>
      </c>
      <c r="D4" s="12" t="s">
        <v>36</v>
      </c>
    </row>
    <row r="5" spans="1:4" ht="31.15" customHeight="1">
      <c r="A5" s="52" t="s">
        <v>886</v>
      </c>
      <c r="B5" s="83">
        <v>1844</v>
      </c>
      <c r="C5" s="83">
        <v>1905</v>
      </c>
      <c r="D5" s="84">
        <f>B5/C5*100</f>
        <v>96.797900262467195</v>
      </c>
    </row>
    <row r="6" spans="1:4" ht="31.15" customHeight="1">
      <c r="A6" s="52" t="s">
        <v>887</v>
      </c>
      <c r="B6" s="83">
        <v>6000</v>
      </c>
      <c r="C6" s="83">
        <v>5808</v>
      </c>
      <c r="D6" s="84">
        <f>B6/C6*100</f>
        <v>103.30578512396693</v>
      </c>
    </row>
    <row r="7" spans="1:4" ht="31.15" customHeight="1">
      <c r="A7" s="52" t="s">
        <v>888</v>
      </c>
      <c r="B7" s="83">
        <v>6400</v>
      </c>
      <c r="C7" s="83">
        <v>9060</v>
      </c>
      <c r="D7" s="84">
        <f>B7/C7*100</f>
        <v>70.640176600441507</v>
      </c>
    </row>
    <row r="8" spans="1:4" ht="31.15" customHeight="1">
      <c r="A8" s="52" t="s">
        <v>889</v>
      </c>
      <c r="B8" s="83"/>
      <c r="C8" s="83"/>
      <c r="D8" s="84"/>
    </row>
    <row r="9" spans="1:4" ht="31.15" customHeight="1">
      <c r="A9" s="52" t="s">
        <v>890</v>
      </c>
      <c r="B9" s="83">
        <v>14506</v>
      </c>
      <c r="C9" s="83">
        <v>7862</v>
      </c>
      <c r="D9" s="84">
        <f>B9/C9*100</f>
        <v>184.50775883998983</v>
      </c>
    </row>
    <row r="10" spans="1:4" ht="31.15" customHeight="1">
      <c r="A10" s="50" t="s">
        <v>819</v>
      </c>
      <c r="B10" s="225">
        <f>SUM(B5:B9)</f>
        <v>28750</v>
      </c>
      <c r="C10" s="225">
        <f>SUM(C5:C9)</f>
        <v>24635</v>
      </c>
      <c r="D10" s="226">
        <f>B10/C10*100</f>
        <v>116.7038765983357</v>
      </c>
    </row>
    <row r="11" spans="1:4" ht="21" customHeight="1"/>
  </sheetData>
  <mergeCells count="1">
    <mergeCell ref="A2:D2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opLeftCell="A10" workbookViewId="0">
      <selection activeCell="A2" sqref="A2:B2"/>
    </sheetView>
  </sheetViews>
  <sheetFormatPr defaultColWidth="9" defaultRowHeight="14.25"/>
  <cols>
    <col min="1" max="1" width="38.5" style="4" customWidth="1"/>
    <col min="2" max="2" width="13" style="4" customWidth="1"/>
    <col min="3" max="3" width="14.75" style="4" customWidth="1"/>
    <col min="4" max="4" width="18" style="4" customWidth="1"/>
    <col min="5" max="16384" width="9" style="4"/>
  </cols>
  <sheetData>
    <row r="1" spans="1:4">
      <c r="A1" s="192" t="s">
        <v>891</v>
      </c>
    </row>
    <row r="2" spans="1:4" ht="21">
      <c r="A2" s="274" t="s">
        <v>1012</v>
      </c>
      <c r="B2" s="274"/>
      <c r="C2" s="274"/>
      <c r="D2" s="274"/>
    </row>
    <row r="3" spans="1:4" ht="24.6" customHeight="1">
      <c r="A3" s="37"/>
      <c r="B3" s="38"/>
      <c r="C3" s="38"/>
      <c r="D3" s="39" t="s">
        <v>685</v>
      </c>
    </row>
    <row r="4" spans="1:4" ht="48.6" customHeight="1">
      <c r="A4" s="40" t="s">
        <v>686</v>
      </c>
      <c r="B4" s="40" t="s">
        <v>34</v>
      </c>
      <c r="C4" s="12" t="s">
        <v>35</v>
      </c>
      <c r="D4" s="12" t="s">
        <v>36</v>
      </c>
    </row>
    <row r="5" spans="1:4" ht="23.45" customHeight="1">
      <c r="A5" s="52" t="s">
        <v>880</v>
      </c>
      <c r="B5" s="228">
        <f>SUM(B6:B11)</f>
        <v>8529</v>
      </c>
      <c r="C5" s="228">
        <f>SUM(C6:C11)</f>
        <v>6752</v>
      </c>
      <c r="D5" s="84">
        <f t="shared" ref="D5:D11" si="0">B5/C5*100</f>
        <v>126.3181279620853</v>
      </c>
    </row>
    <row r="6" spans="1:4" ht="23.45" customHeight="1">
      <c r="A6" s="54" t="s">
        <v>892</v>
      </c>
      <c r="B6" s="228">
        <v>647</v>
      </c>
      <c r="C6" s="228">
        <v>480</v>
      </c>
      <c r="D6" s="84">
        <f t="shared" si="0"/>
        <v>134.79166666666666</v>
      </c>
    </row>
    <row r="7" spans="1:4" ht="23.45" customHeight="1">
      <c r="A7" s="54" t="s">
        <v>893</v>
      </c>
      <c r="B7" s="228">
        <v>2511</v>
      </c>
      <c r="C7" s="228">
        <v>1566</v>
      </c>
      <c r="D7" s="84">
        <f t="shared" si="0"/>
        <v>160.34482758620689</v>
      </c>
    </row>
    <row r="8" spans="1:4" ht="23.45" customHeight="1">
      <c r="A8" s="54" t="s">
        <v>894</v>
      </c>
      <c r="B8" s="228">
        <v>511</v>
      </c>
      <c r="C8" s="228">
        <v>519</v>
      </c>
      <c r="D8" s="84">
        <f t="shared" si="0"/>
        <v>98.458574181117527</v>
      </c>
    </row>
    <row r="9" spans="1:4" ht="23.45" customHeight="1">
      <c r="A9" s="54" t="s">
        <v>895</v>
      </c>
      <c r="B9" s="228">
        <v>1109</v>
      </c>
      <c r="C9" s="228">
        <v>740</v>
      </c>
      <c r="D9" s="84">
        <f t="shared" si="0"/>
        <v>149.86486486486484</v>
      </c>
    </row>
    <row r="10" spans="1:4" ht="23.45" customHeight="1">
      <c r="A10" s="54" t="s">
        <v>896</v>
      </c>
      <c r="B10" s="228">
        <v>375</v>
      </c>
      <c r="C10" s="228">
        <v>365</v>
      </c>
      <c r="D10" s="84">
        <f t="shared" si="0"/>
        <v>102.73972602739727</v>
      </c>
    </row>
    <row r="11" spans="1:4" ht="23.45" customHeight="1">
      <c r="A11" s="54" t="s">
        <v>897</v>
      </c>
      <c r="B11" s="228">
        <v>3376</v>
      </c>
      <c r="C11" s="228">
        <v>3082</v>
      </c>
      <c r="D11" s="84">
        <f t="shared" si="0"/>
        <v>109.53926022063595</v>
      </c>
    </row>
    <row r="12" spans="1:4" ht="23.45" customHeight="1">
      <c r="A12" s="52" t="s">
        <v>881</v>
      </c>
      <c r="B12" s="228"/>
      <c r="C12" s="228"/>
      <c r="D12" s="84"/>
    </row>
    <row r="13" spans="1:4" ht="23.45" customHeight="1">
      <c r="A13" s="55" t="s">
        <v>898</v>
      </c>
      <c r="B13" s="228"/>
      <c r="C13" s="228"/>
      <c r="D13" s="84"/>
    </row>
    <row r="14" spans="1:4" ht="23.45" customHeight="1">
      <c r="A14" s="56" t="s">
        <v>899</v>
      </c>
      <c r="B14" s="57"/>
      <c r="C14" s="57"/>
      <c r="D14" s="84"/>
    </row>
    <row r="15" spans="1:4" ht="23.45" customHeight="1">
      <c r="A15" s="56" t="s">
        <v>900</v>
      </c>
      <c r="B15" s="228"/>
      <c r="C15" s="57"/>
      <c r="D15" s="84"/>
    </row>
    <row r="16" spans="1:4" ht="23.45" customHeight="1">
      <c r="A16" s="56" t="s">
        <v>901</v>
      </c>
      <c r="B16" s="228"/>
      <c r="C16" s="228"/>
      <c r="D16" s="84"/>
    </row>
    <row r="17" spans="1:4" ht="23.45" customHeight="1">
      <c r="A17" s="52" t="s">
        <v>882</v>
      </c>
      <c r="B17" s="228"/>
      <c r="C17" s="228"/>
      <c r="D17" s="84"/>
    </row>
    <row r="18" spans="1:4" ht="23.45" customHeight="1">
      <c r="A18" s="52" t="s">
        <v>883</v>
      </c>
      <c r="B18" s="228"/>
      <c r="C18" s="228"/>
      <c r="D18" s="84"/>
    </row>
    <row r="19" spans="1:4" ht="23.45" customHeight="1">
      <c r="A19" s="52" t="s">
        <v>884</v>
      </c>
      <c r="B19" s="228"/>
      <c r="C19" s="228"/>
      <c r="D19" s="84"/>
    </row>
    <row r="20" spans="1:4" ht="23.45" customHeight="1">
      <c r="A20" s="50" t="s">
        <v>902</v>
      </c>
      <c r="B20" s="229">
        <f>B5+B12+B17+B18+B19</f>
        <v>8529</v>
      </c>
      <c r="C20" s="229">
        <f>C5+C12+C17+C18+C19</f>
        <v>6752</v>
      </c>
      <c r="D20" s="226">
        <f>B20/C20*100</f>
        <v>126.3181279620853</v>
      </c>
    </row>
    <row r="21" spans="1:4" ht="20.25" customHeight="1">
      <c r="A21" s="52" t="s">
        <v>903</v>
      </c>
      <c r="B21" s="85"/>
      <c r="C21" s="85"/>
      <c r="D21" s="85"/>
    </row>
    <row r="22" spans="1:4" ht="23.25" customHeight="1">
      <c r="A22" s="58" t="s">
        <v>904</v>
      </c>
      <c r="B22" s="85"/>
      <c r="C22" s="85"/>
      <c r="D22" s="85"/>
    </row>
    <row r="23" spans="1:4" ht="19.5" customHeight="1">
      <c r="A23" s="50" t="s">
        <v>110</v>
      </c>
      <c r="B23" s="229">
        <f>B20</f>
        <v>8529</v>
      </c>
      <c r="C23" s="229">
        <f>C20</f>
        <v>6752</v>
      </c>
      <c r="D23" s="230">
        <f>D20</f>
        <v>126.3181279620853</v>
      </c>
    </row>
    <row r="24" spans="1:4">
      <c r="B24" s="231"/>
      <c r="C24" s="231"/>
      <c r="D24" s="231"/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topLeftCell="A19" workbookViewId="0">
      <selection activeCell="A2" sqref="A2:B2"/>
    </sheetView>
  </sheetViews>
  <sheetFormatPr defaultColWidth="9" defaultRowHeight="14.25"/>
  <cols>
    <col min="1" max="1" width="43.375" style="4" customWidth="1"/>
    <col min="2" max="2" width="11.625" style="4" customWidth="1"/>
    <col min="3" max="3" width="14.5" style="4" customWidth="1"/>
    <col min="4" max="4" width="18.25" style="4" customWidth="1"/>
    <col min="5" max="5" width="25.5" style="4" customWidth="1"/>
    <col min="6" max="16384" width="9" style="4"/>
  </cols>
  <sheetData>
    <row r="1" spans="1:4">
      <c r="A1" s="192" t="s">
        <v>905</v>
      </c>
    </row>
    <row r="2" spans="1:4" ht="26.45" customHeight="1">
      <c r="A2" s="274" t="s">
        <v>1013</v>
      </c>
      <c r="B2" s="274"/>
      <c r="C2" s="274"/>
      <c r="D2" s="274"/>
    </row>
    <row r="3" spans="1:4">
      <c r="A3" s="37"/>
      <c r="B3" s="38"/>
      <c r="C3" s="38"/>
      <c r="D3" s="39" t="s">
        <v>685</v>
      </c>
    </row>
    <row r="4" spans="1:4" ht="44.25" customHeight="1">
      <c r="A4" s="40" t="s">
        <v>686</v>
      </c>
      <c r="B4" s="40" t="s">
        <v>34</v>
      </c>
      <c r="C4" s="12" t="s">
        <v>35</v>
      </c>
      <c r="D4" s="12" t="s">
        <v>906</v>
      </c>
    </row>
    <row r="5" spans="1:4" ht="18.600000000000001" customHeight="1">
      <c r="A5" s="41" t="s">
        <v>886</v>
      </c>
      <c r="B5" s="42"/>
      <c r="C5" s="42"/>
      <c r="D5" s="43"/>
    </row>
    <row r="6" spans="1:4" ht="18.600000000000001" customHeight="1">
      <c r="A6" s="41" t="s">
        <v>907</v>
      </c>
      <c r="B6" s="44"/>
      <c r="C6" s="44"/>
      <c r="D6" s="43"/>
    </row>
    <row r="7" spans="1:4" ht="18.600000000000001" customHeight="1">
      <c r="A7" s="45" t="s">
        <v>908</v>
      </c>
      <c r="B7" s="44"/>
      <c r="C7" s="44"/>
      <c r="D7" s="43"/>
    </row>
    <row r="8" spans="1:4" ht="18.600000000000001" customHeight="1">
      <c r="A8" s="45" t="s">
        <v>909</v>
      </c>
      <c r="B8" s="44"/>
      <c r="C8" s="44"/>
      <c r="D8" s="43"/>
    </row>
    <row r="9" spans="1:4" ht="18.600000000000001" customHeight="1">
      <c r="A9" s="45" t="s">
        <v>910</v>
      </c>
      <c r="B9" s="44"/>
      <c r="C9" s="44"/>
      <c r="D9" s="43"/>
    </row>
    <row r="10" spans="1:4" ht="18.600000000000001" customHeight="1">
      <c r="A10" s="45" t="s">
        <v>911</v>
      </c>
      <c r="B10" s="44"/>
      <c r="C10" s="44"/>
      <c r="D10" s="43"/>
    </row>
    <row r="11" spans="1:4" ht="18.600000000000001" customHeight="1">
      <c r="A11" s="45" t="s">
        <v>912</v>
      </c>
      <c r="B11" s="44"/>
      <c r="C11" s="44"/>
      <c r="D11" s="43"/>
    </row>
    <row r="12" spans="1:4" ht="18.600000000000001" customHeight="1">
      <c r="A12" s="45" t="s">
        <v>913</v>
      </c>
      <c r="B12" s="44"/>
      <c r="C12" s="44"/>
      <c r="D12" s="43"/>
    </row>
    <row r="13" spans="1:4" ht="18.600000000000001" customHeight="1">
      <c r="A13" s="45" t="s">
        <v>914</v>
      </c>
      <c r="B13" s="44"/>
      <c r="C13" s="44"/>
      <c r="D13" s="43"/>
    </row>
    <row r="14" spans="1:4" ht="18.600000000000001" customHeight="1">
      <c r="A14" s="45" t="s">
        <v>915</v>
      </c>
      <c r="B14" s="44"/>
      <c r="C14" s="44"/>
      <c r="D14" s="43"/>
    </row>
    <row r="15" spans="1:4" ht="18.600000000000001" customHeight="1">
      <c r="A15" s="41" t="s">
        <v>887</v>
      </c>
      <c r="B15" s="46">
        <f>SUM(B16:B23)</f>
        <v>4500</v>
      </c>
      <c r="C15" s="46">
        <f>SUM(C16:C23)</f>
        <v>3500</v>
      </c>
      <c r="D15" s="43">
        <f>B15/C15*100</f>
        <v>128.57142857142858</v>
      </c>
    </row>
    <row r="16" spans="1:4" ht="18.600000000000001" customHeight="1">
      <c r="A16" s="47" t="s">
        <v>916</v>
      </c>
      <c r="B16" s="48">
        <v>4500</v>
      </c>
      <c r="C16" s="48">
        <v>3500</v>
      </c>
      <c r="D16" s="49">
        <f>B16/C16*100</f>
        <v>128.57142857142858</v>
      </c>
    </row>
    <row r="17" spans="1:4" ht="18.600000000000001" customHeight="1">
      <c r="A17" s="45" t="s">
        <v>917</v>
      </c>
      <c r="B17" s="48"/>
      <c r="C17" s="48"/>
      <c r="D17" s="43"/>
    </row>
    <row r="18" spans="1:4" ht="18.600000000000001" customHeight="1">
      <c r="A18" s="45" t="s">
        <v>918</v>
      </c>
      <c r="B18" s="48"/>
      <c r="C18" s="48"/>
      <c r="D18" s="43"/>
    </row>
    <row r="19" spans="1:4" ht="18.600000000000001" customHeight="1">
      <c r="A19" s="45" t="s">
        <v>919</v>
      </c>
      <c r="B19" s="48"/>
      <c r="C19" s="48"/>
      <c r="D19" s="43"/>
    </row>
    <row r="20" spans="1:4" ht="18.600000000000001" customHeight="1">
      <c r="A20" s="45" t="s">
        <v>920</v>
      </c>
      <c r="B20" s="48"/>
      <c r="C20" s="48"/>
      <c r="D20" s="43"/>
    </row>
    <row r="21" spans="1:4" ht="18.600000000000001" customHeight="1">
      <c r="A21" s="45" t="s">
        <v>921</v>
      </c>
      <c r="B21" s="48"/>
      <c r="C21" s="48"/>
      <c r="D21" s="43"/>
    </row>
    <row r="22" spans="1:4" ht="18.600000000000001" customHeight="1">
      <c r="A22" s="45" t="s">
        <v>922</v>
      </c>
      <c r="B22" s="48"/>
      <c r="C22" s="48"/>
      <c r="D22" s="43"/>
    </row>
    <row r="23" spans="1:4" ht="18.600000000000001" customHeight="1">
      <c r="A23" s="45" t="s">
        <v>923</v>
      </c>
      <c r="B23" s="48"/>
      <c r="C23" s="48"/>
      <c r="D23" s="43"/>
    </row>
    <row r="24" spans="1:4" ht="18.600000000000001" customHeight="1">
      <c r="A24" s="41" t="s">
        <v>888</v>
      </c>
      <c r="B24" s="46"/>
      <c r="C24" s="46"/>
      <c r="D24" s="43"/>
    </row>
    <row r="25" spans="1:4" ht="18.600000000000001" customHeight="1">
      <c r="A25" s="41" t="s">
        <v>924</v>
      </c>
      <c r="B25" s="48"/>
      <c r="C25" s="48"/>
      <c r="D25" s="43"/>
    </row>
    <row r="26" spans="1:4" ht="18.600000000000001" customHeight="1">
      <c r="A26" s="41" t="s">
        <v>889</v>
      </c>
      <c r="B26" s="46"/>
      <c r="C26" s="46"/>
      <c r="D26" s="43"/>
    </row>
    <row r="27" spans="1:4" ht="18.600000000000001" customHeight="1">
      <c r="A27" s="41" t="s">
        <v>925</v>
      </c>
      <c r="B27" s="48"/>
      <c r="C27" s="48"/>
      <c r="D27" s="43"/>
    </row>
    <row r="28" spans="1:4" ht="18.600000000000001" customHeight="1">
      <c r="A28" s="41" t="s">
        <v>926</v>
      </c>
      <c r="B28" s="48"/>
      <c r="C28" s="48"/>
      <c r="D28" s="43"/>
    </row>
    <row r="29" spans="1:4" ht="18.600000000000001" customHeight="1">
      <c r="A29" s="41" t="s">
        <v>927</v>
      </c>
      <c r="B29" s="48"/>
      <c r="C29" s="48"/>
      <c r="D29" s="43"/>
    </row>
    <row r="30" spans="1:4" ht="18.600000000000001" customHeight="1">
      <c r="A30" s="41" t="s">
        <v>890</v>
      </c>
      <c r="B30" s="46">
        <f>SUM(B31)</f>
        <v>3500</v>
      </c>
      <c r="C30" s="46">
        <f>SUM(C31)</f>
        <v>3000</v>
      </c>
      <c r="D30" s="43">
        <f>B30/C30*100</f>
        <v>116.66666666666667</v>
      </c>
    </row>
    <row r="31" spans="1:4" ht="18.600000000000001" customHeight="1">
      <c r="A31" s="41" t="s">
        <v>928</v>
      </c>
      <c r="B31" s="48">
        <v>3500</v>
      </c>
      <c r="C31" s="48">
        <v>3000</v>
      </c>
      <c r="D31" s="49">
        <f>B31/C31*100</f>
        <v>116.66666666666667</v>
      </c>
    </row>
    <row r="32" spans="1:4" ht="18.600000000000001" customHeight="1">
      <c r="A32" s="50" t="s">
        <v>929</v>
      </c>
      <c r="B32" s="46">
        <f>B5+B15+B24+B26+B30</f>
        <v>8000</v>
      </c>
      <c r="C32" s="46">
        <f>C5+C15+C24+C26+C30</f>
        <v>6500</v>
      </c>
      <c r="D32" s="43">
        <f>B32/C32*100</f>
        <v>123.07692307692308</v>
      </c>
    </row>
    <row r="33" spans="1:4">
      <c r="A33" s="51" t="s">
        <v>930</v>
      </c>
      <c r="B33" s="193"/>
      <c r="C33" s="193"/>
      <c r="D33" s="193"/>
    </row>
    <row r="34" spans="1:4">
      <c r="A34" s="52" t="s">
        <v>931</v>
      </c>
      <c r="B34" s="48">
        <v>529</v>
      </c>
      <c r="C34" s="48">
        <v>252</v>
      </c>
      <c r="D34" s="193"/>
    </row>
    <row r="35" spans="1:4">
      <c r="A35" s="50" t="s">
        <v>929</v>
      </c>
      <c r="B35" s="46">
        <f>B32+B33+B34</f>
        <v>8529</v>
      </c>
      <c r="C35" s="46">
        <f>C32+C33+C34</f>
        <v>6752</v>
      </c>
      <c r="D35" s="53">
        <f>D32</f>
        <v>123.07692307692308</v>
      </c>
    </row>
  </sheetData>
  <mergeCells count="1">
    <mergeCell ref="A2:D2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workbookViewId="0">
      <selection activeCell="A2" sqref="A2:B2"/>
    </sheetView>
  </sheetViews>
  <sheetFormatPr defaultColWidth="8.125" defaultRowHeight="14.25"/>
  <cols>
    <col min="1" max="1" width="35.125" style="8" customWidth="1"/>
    <col min="2" max="2" width="16.5" style="8" customWidth="1"/>
    <col min="3" max="3" width="16.375" style="8" customWidth="1"/>
    <col min="4" max="4" width="19.875" style="30" customWidth="1"/>
    <col min="5" max="12" width="8.125" style="4"/>
    <col min="13" max="13" width="8.125" style="8"/>
    <col min="14" max="14" width="11.5" style="8" customWidth="1"/>
    <col min="15" max="16384" width="8.125" style="8"/>
  </cols>
  <sheetData>
    <row r="1" spans="1:12">
      <c r="A1" s="8" t="s">
        <v>932</v>
      </c>
    </row>
    <row r="2" spans="1:12" ht="21">
      <c r="A2" s="276" t="s">
        <v>981</v>
      </c>
      <c r="B2" s="276"/>
      <c r="C2" s="276"/>
      <c r="D2" s="276"/>
    </row>
    <row r="3" spans="1:12">
      <c r="A3" s="185"/>
      <c r="B3" s="7"/>
      <c r="D3" s="9" t="s">
        <v>685</v>
      </c>
    </row>
    <row r="4" spans="1:12" s="27" customFormat="1" ht="44.25" customHeight="1">
      <c r="A4" s="34" t="s">
        <v>686</v>
      </c>
      <c r="B4" s="11" t="s">
        <v>34</v>
      </c>
      <c r="C4" s="12" t="s">
        <v>35</v>
      </c>
      <c r="D4" s="12" t="s">
        <v>36</v>
      </c>
      <c r="E4" s="4"/>
      <c r="F4" s="4"/>
      <c r="G4" s="4"/>
      <c r="H4" s="4"/>
      <c r="I4" s="4"/>
      <c r="J4" s="4"/>
      <c r="K4" s="4"/>
      <c r="L4" s="4"/>
    </row>
    <row r="5" spans="1:12" ht="21" customHeight="1">
      <c r="A5" s="19" t="s">
        <v>933</v>
      </c>
      <c r="B5" s="32"/>
      <c r="C5" s="32"/>
      <c r="D5" s="184"/>
    </row>
    <row r="6" spans="1:12" ht="21" customHeight="1">
      <c r="A6" s="19" t="s">
        <v>934</v>
      </c>
      <c r="B6" s="232">
        <v>270649</v>
      </c>
      <c r="C6" s="232">
        <v>248013</v>
      </c>
      <c r="D6" s="256">
        <f>B6/C6*100</f>
        <v>109.1269409264837</v>
      </c>
    </row>
    <row r="7" spans="1:12" ht="21" customHeight="1">
      <c r="A7" s="19" t="s">
        <v>935</v>
      </c>
      <c r="B7" s="232">
        <v>351131</v>
      </c>
      <c r="C7" s="232">
        <v>388812</v>
      </c>
      <c r="D7" s="256">
        <f t="shared" ref="D7:D12" si="0">B7/C7*100</f>
        <v>90.308683888357351</v>
      </c>
    </row>
    <row r="8" spans="1:12" ht="29.45" customHeight="1">
      <c r="A8" s="19" t="s">
        <v>980</v>
      </c>
      <c r="B8" s="232">
        <v>410120</v>
      </c>
      <c r="C8" s="232">
        <v>417699</v>
      </c>
      <c r="D8" s="256">
        <f t="shared" si="0"/>
        <v>98.185535517202581</v>
      </c>
    </row>
    <row r="9" spans="1:12" ht="21" customHeight="1">
      <c r="A9" s="19" t="s">
        <v>936</v>
      </c>
      <c r="B9" s="232">
        <v>490987</v>
      </c>
      <c r="C9" s="233">
        <v>457192</v>
      </c>
      <c r="D9" s="256">
        <f t="shared" si="0"/>
        <v>107.39186162487533</v>
      </c>
    </row>
    <row r="10" spans="1:12" ht="21" customHeight="1">
      <c r="A10" s="19" t="s">
        <v>937</v>
      </c>
      <c r="B10" s="232">
        <v>22742</v>
      </c>
      <c r="C10" s="232">
        <v>20989</v>
      </c>
      <c r="D10" s="256">
        <f t="shared" si="0"/>
        <v>108.35199390156748</v>
      </c>
    </row>
    <row r="11" spans="1:12" ht="21" customHeight="1">
      <c r="A11" s="19" t="s">
        <v>938</v>
      </c>
      <c r="B11" s="232">
        <v>28710</v>
      </c>
      <c r="C11" s="232">
        <v>27880</v>
      </c>
      <c r="D11" s="256">
        <f t="shared" si="0"/>
        <v>102.97704447632712</v>
      </c>
    </row>
    <row r="12" spans="1:12" ht="21" customHeight="1">
      <c r="A12" s="35" t="s">
        <v>939</v>
      </c>
      <c r="B12" s="234">
        <f>SUM(B5:B11)</f>
        <v>1574339</v>
      </c>
      <c r="C12" s="234">
        <f>SUM(C5:C11)</f>
        <v>1560585</v>
      </c>
      <c r="D12" s="256">
        <f t="shared" si="0"/>
        <v>100.88133616560458</v>
      </c>
    </row>
    <row r="13" spans="1:12">
      <c r="A13" s="28"/>
      <c r="B13" s="28"/>
      <c r="C13" s="28"/>
      <c r="D13" s="36"/>
    </row>
  </sheetData>
  <mergeCells count="1">
    <mergeCell ref="A2:D2"/>
  </mergeCells>
  <phoneticPr fontId="26" type="noConversion"/>
  <conditionalFormatting sqref="D5">
    <cfRule type="cellIs" dxfId="8" priority="2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selection activeCell="A2" sqref="A2:B2"/>
    </sheetView>
  </sheetViews>
  <sheetFormatPr defaultColWidth="8.125" defaultRowHeight="14.25"/>
  <cols>
    <col min="1" max="1" width="37.125" style="8" customWidth="1"/>
    <col min="2" max="3" width="14.625" style="8" customWidth="1"/>
    <col min="4" max="4" width="18" style="30" customWidth="1"/>
    <col min="5" max="5" width="18" style="4" customWidth="1"/>
    <col min="6" max="6" width="8.125" style="8"/>
    <col min="7" max="7" width="11.5" style="8" customWidth="1"/>
    <col min="8" max="16384" width="8.125" style="8"/>
  </cols>
  <sheetData>
    <row r="1" spans="1:5" ht="19.899999999999999" customHeight="1">
      <c r="A1" s="8" t="s">
        <v>940</v>
      </c>
    </row>
    <row r="2" spans="1:5" ht="21">
      <c r="A2" s="276" t="s">
        <v>983</v>
      </c>
      <c r="B2" s="276"/>
      <c r="C2" s="276"/>
      <c r="D2" s="276"/>
    </row>
    <row r="3" spans="1:5">
      <c r="A3" s="185"/>
      <c r="B3" s="7"/>
      <c r="D3" s="9" t="s">
        <v>685</v>
      </c>
    </row>
    <row r="4" spans="1:5" s="27" customFormat="1" ht="45.75" customHeight="1">
      <c r="A4" s="31" t="s">
        <v>686</v>
      </c>
      <c r="B4" s="11" t="s">
        <v>34</v>
      </c>
      <c r="C4" s="12" t="s">
        <v>35</v>
      </c>
      <c r="D4" s="12" t="s">
        <v>36</v>
      </c>
    </row>
    <row r="5" spans="1:5" s="28" customFormat="1" ht="22.9" customHeight="1">
      <c r="A5" s="19" t="s">
        <v>941</v>
      </c>
      <c r="B5" s="32"/>
      <c r="C5" s="32"/>
      <c r="D5" s="184"/>
      <c r="E5" s="8"/>
    </row>
    <row r="6" spans="1:5" s="28" customFormat="1" ht="22.9" customHeight="1">
      <c r="A6" s="19" t="s">
        <v>942</v>
      </c>
      <c r="B6" s="252">
        <v>189558</v>
      </c>
      <c r="C6" s="232">
        <v>178203</v>
      </c>
      <c r="D6" s="256">
        <f>B6/C6*100</f>
        <v>106.37194660022557</v>
      </c>
      <c r="E6" s="8"/>
    </row>
    <row r="7" spans="1:5" s="28" customFormat="1" ht="22.9" customHeight="1">
      <c r="A7" s="19" t="s">
        <v>943</v>
      </c>
      <c r="B7" s="252">
        <v>361496</v>
      </c>
      <c r="C7" s="232">
        <v>338724</v>
      </c>
      <c r="D7" s="256">
        <f t="shared" ref="D7:D12" si="0">B7/C7*100</f>
        <v>106.72287762307955</v>
      </c>
      <c r="E7" s="8"/>
    </row>
    <row r="8" spans="1:5" s="28" customFormat="1" ht="33.6" customHeight="1">
      <c r="A8" s="19" t="s">
        <v>982</v>
      </c>
      <c r="B8" s="232">
        <v>324815</v>
      </c>
      <c r="C8" s="232">
        <v>304079</v>
      </c>
      <c r="D8" s="256">
        <f t="shared" si="0"/>
        <v>106.81928051591856</v>
      </c>
      <c r="E8" s="8"/>
    </row>
    <row r="9" spans="1:5" s="28" customFormat="1" ht="22.9" customHeight="1">
      <c r="A9" s="19" t="s">
        <v>944</v>
      </c>
      <c r="B9" s="252">
        <v>543524</v>
      </c>
      <c r="C9" s="232">
        <v>497745</v>
      </c>
      <c r="D9" s="256">
        <f t="shared" si="0"/>
        <v>109.19727973158946</v>
      </c>
      <c r="E9" s="8"/>
    </row>
    <row r="10" spans="1:5" s="29" customFormat="1" ht="22.9" customHeight="1">
      <c r="A10" s="19" t="s">
        <v>945</v>
      </c>
      <c r="B10" s="232">
        <v>31350</v>
      </c>
      <c r="C10" s="232">
        <v>26365</v>
      </c>
      <c r="D10" s="256">
        <f t="shared" si="0"/>
        <v>118.90764270813578</v>
      </c>
      <c r="E10" s="4"/>
    </row>
    <row r="11" spans="1:5" s="28" customFormat="1" ht="22.9" customHeight="1">
      <c r="A11" s="19" t="s">
        <v>946</v>
      </c>
      <c r="B11" s="232">
        <v>11053</v>
      </c>
      <c r="C11" s="232">
        <v>8861</v>
      </c>
      <c r="D11" s="256">
        <f t="shared" si="0"/>
        <v>124.73761426475566</v>
      </c>
      <c r="E11" s="4"/>
    </row>
    <row r="12" spans="1:5" s="29" customFormat="1" ht="22.9" customHeight="1">
      <c r="A12" s="33" t="s">
        <v>608</v>
      </c>
      <c r="B12" s="234">
        <f>SUM(B5:B11)</f>
        <v>1461796</v>
      </c>
      <c r="C12" s="234">
        <f>SUM(C5:C11)</f>
        <v>1353977</v>
      </c>
      <c r="D12" s="256">
        <f t="shared" si="0"/>
        <v>107.96313379030811</v>
      </c>
      <c r="E12" s="4"/>
    </row>
  </sheetData>
  <mergeCells count="1">
    <mergeCell ref="A2:D2"/>
  </mergeCells>
  <phoneticPr fontId="26" type="noConversion"/>
  <conditionalFormatting sqref="D5">
    <cfRule type="cellIs" dxfId="6" priority="2" stopIfTrue="1" operator="lessThan">
      <formula>0</formula>
    </cfRule>
  </conditionalFormatting>
  <conditionalFormatting sqref="A5:A6">
    <cfRule type="expression" dxfId="5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workbookViewId="0">
      <selection activeCell="A2" sqref="A2:B2"/>
    </sheetView>
  </sheetViews>
  <sheetFormatPr defaultColWidth="9" defaultRowHeight="14.25"/>
  <cols>
    <col min="1" max="1" width="37.375" style="5" customWidth="1"/>
    <col min="2" max="2" width="14.125" style="6" customWidth="1"/>
    <col min="3" max="3" width="14.125" style="5" customWidth="1"/>
    <col min="4" max="4" width="18.125" style="5" customWidth="1"/>
    <col min="5" max="16384" width="9" style="5"/>
  </cols>
  <sheetData>
    <row r="1" spans="1:4" ht="19.350000000000001" customHeight="1">
      <c r="A1" s="5" t="s">
        <v>947</v>
      </c>
    </row>
    <row r="2" spans="1:4" ht="24.75" customHeight="1">
      <c r="A2" s="277" t="s">
        <v>984</v>
      </c>
      <c r="B2" s="277"/>
      <c r="C2" s="277"/>
      <c r="D2" s="277"/>
    </row>
    <row r="3" spans="1:4" ht="17.45" customHeight="1">
      <c r="A3" s="187"/>
      <c r="B3" s="7"/>
      <c r="C3" s="8"/>
      <c r="D3" s="9" t="s">
        <v>685</v>
      </c>
    </row>
    <row r="4" spans="1:4" ht="36.75" customHeight="1">
      <c r="A4" s="10" t="s">
        <v>948</v>
      </c>
      <c r="B4" s="11" t="s">
        <v>34</v>
      </c>
      <c r="C4" s="12" t="s">
        <v>35</v>
      </c>
      <c r="D4" s="12" t="s">
        <v>36</v>
      </c>
    </row>
    <row r="5" spans="1:4" ht="20.45" customHeight="1">
      <c r="A5" s="13" t="s">
        <v>933</v>
      </c>
      <c r="B5" s="23"/>
      <c r="C5" s="23"/>
      <c r="D5" s="24"/>
    </row>
    <row r="6" spans="1:4" ht="20.45" customHeight="1">
      <c r="A6" s="14" t="s">
        <v>949</v>
      </c>
      <c r="B6" s="23"/>
      <c r="C6" s="23"/>
      <c r="D6" s="24"/>
    </row>
    <row r="7" spans="1:4" ht="20.45" customHeight="1">
      <c r="A7" s="14" t="s">
        <v>950</v>
      </c>
      <c r="B7" s="23"/>
      <c r="C7" s="23"/>
      <c r="D7" s="24"/>
    </row>
    <row r="8" spans="1:4" ht="20.45" customHeight="1">
      <c r="A8" s="14" t="s">
        <v>951</v>
      </c>
      <c r="B8" s="235"/>
      <c r="C8" s="235"/>
      <c r="D8" s="236"/>
    </row>
    <row r="9" spans="1:4" ht="20.45" customHeight="1">
      <c r="A9" s="14" t="s">
        <v>952</v>
      </c>
      <c r="B9" s="235"/>
      <c r="C9" s="235"/>
      <c r="D9" s="236"/>
    </row>
    <row r="10" spans="1:4" ht="20.45" customHeight="1">
      <c r="A10" s="25" t="s">
        <v>953</v>
      </c>
      <c r="B10" s="235"/>
      <c r="C10" s="235"/>
      <c r="D10" s="237"/>
    </row>
    <row r="11" spans="1:4" ht="20.45" customHeight="1">
      <c r="A11" s="13" t="s">
        <v>934</v>
      </c>
      <c r="B11" s="238">
        <v>10917</v>
      </c>
      <c r="C11" s="238">
        <v>10293</v>
      </c>
      <c r="D11" s="239">
        <f>B11/C11*100</f>
        <v>106.06237248615564</v>
      </c>
    </row>
    <row r="12" spans="1:4" ht="20.45" customHeight="1">
      <c r="A12" s="14" t="s">
        <v>949</v>
      </c>
      <c r="B12" s="238">
        <v>2402</v>
      </c>
      <c r="C12" s="238">
        <v>2261</v>
      </c>
      <c r="D12" s="239">
        <f t="shared" ref="D12:D47" si="0">B12/C12*100</f>
        <v>106.23617868199911</v>
      </c>
    </row>
    <row r="13" spans="1:4" ht="20.45" customHeight="1">
      <c r="A13" s="14" t="s">
        <v>950</v>
      </c>
      <c r="B13" s="238">
        <v>7603</v>
      </c>
      <c r="C13" s="238">
        <v>7310</v>
      </c>
      <c r="D13" s="239">
        <f t="shared" si="0"/>
        <v>104.00820793433651</v>
      </c>
    </row>
    <row r="14" spans="1:4" ht="20.45" customHeight="1">
      <c r="A14" s="14" t="s">
        <v>951</v>
      </c>
      <c r="B14" s="238">
        <v>690</v>
      </c>
      <c r="C14" s="238">
        <v>695</v>
      </c>
      <c r="D14" s="239">
        <f t="shared" si="0"/>
        <v>99.280575539568346</v>
      </c>
    </row>
    <row r="15" spans="1:4" ht="20.45" customHeight="1">
      <c r="A15" s="14" t="s">
        <v>952</v>
      </c>
      <c r="B15" s="238">
        <v>222</v>
      </c>
      <c r="C15" s="238">
        <v>27</v>
      </c>
      <c r="D15" s="239">
        <f t="shared" si="0"/>
        <v>822.22222222222217</v>
      </c>
    </row>
    <row r="16" spans="1:4" ht="20.45" customHeight="1">
      <c r="A16" s="25" t="s">
        <v>953</v>
      </c>
      <c r="B16" s="240"/>
      <c r="C16" s="238"/>
      <c r="D16" s="239"/>
    </row>
    <row r="17" spans="1:4" ht="20.45" customHeight="1">
      <c r="A17" s="13" t="s">
        <v>935</v>
      </c>
      <c r="B17" s="238">
        <v>77663</v>
      </c>
      <c r="C17" s="238">
        <v>78462</v>
      </c>
      <c r="D17" s="239">
        <f t="shared" si="0"/>
        <v>98.981672656827513</v>
      </c>
    </row>
    <row r="18" spans="1:4" ht="20.45" customHeight="1">
      <c r="A18" s="19" t="s">
        <v>949</v>
      </c>
      <c r="B18" s="238">
        <v>49157</v>
      </c>
      <c r="C18" s="238">
        <v>51929</v>
      </c>
      <c r="D18" s="239">
        <f t="shared" si="0"/>
        <v>94.661942267326538</v>
      </c>
    </row>
    <row r="19" spans="1:4" ht="20.45" customHeight="1">
      <c r="A19" s="19" t="s">
        <v>950</v>
      </c>
      <c r="B19" s="238">
        <v>26436</v>
      </c>
      <c r="C19" s="238">
        <v>25874</v>
      </c>
      <c r="D19" s="239">
        <f t="shared" si="0"/>
        <v>102.17206462085491</v>
      </c>
    </row>
    <row r="20" spans="1:4" ht="20.45" customHeight="1">
      <c r="A20" s="19" t="s">
        <v>951</v>
      </c>
      <c r="B20" s="238">
        <v>46</v>
      </c>
      <c r="C20" s="238">
        <v>108</v>
      </c>
      <c r="D20" s="239">
        <f t="shared" si="0"/>
        <v>42.592592592592595</v>
      </c>
    </row>
    <row r="21" spans="1:4" ht="20.45" customHeight="1">
      <c r="A21" s="19" t="s">
        <v>952</v>
      </c>
      <c r="B21" s="238">
        <v>2024</v>
      </c>
      <c r="C21" s="238">
        <v>551</v>
      </c>
      <c r="D21" s="239">
        <f t="shared" si="0"/>
        <v>367.33212341197822</v>
      </c>
    </row>
    <row r="22" spans="1:4" ht="20.45" customHeight="1">
      <c r="A22" s="26" t="s">
        <v>953</v>
      </c>
      <c r="B22" s="240"/>
      <c r="C22" s="238"/>
      <c r="D22" s="239"/>
    </row>
    <row r="23" spans="1:4" ht="20.45" customHeight="1">
      <c r="A23" s="13" t="s">
        <v>980</v>
      </c>
      <c r="B23" s="238">
        <v>410120</v>
      </c>
      <c r="C23" s="238">
        <v>417699</v>
      </c>
      <c r="D23" s="239">
        <f t="shared" si="0"/>
        <v>98.185535517202581</v>
      </c>
    </row>
    <row r="24" spans="1:4" ht="20.45" customHeight="1">
      <c r="A24" s="19" t="s">
        <v>949</v>
      </c>
      <c r="B24" s="238">
        <v>390813</v>
      </c>
      <c r="C24" s="238">
        <v>386218</v>
      </c>
      <c r="D24" s="239">
        <f t="shared" si="0"/>
        <v>101.18974258061509</v>
      </c>
    </row>
    <row r="25" spans="1:4" ht="20.45" customHeight="1">
      <c r="A25" s="19" t="s">
        <v>950</v>
      </c>
      <c r="B25" s="240"/>
      <c r="C25" s="238"/>
      <c r="D25" s="239"/>
    </row>
    <row r="26" spans="1:4" ht="20.45" customHeight="1">
      <c r="A26" s="19" t="s">
        <v>951</v>
      </c>
      <c r="B26" s="238">
        <v>17049</v>
      </c>
      <c r="C26" s="238">
        <v>26527</v>
      </c>
      <c r="D26" s="239">
        <f t="shared" si="0"/>
        <v>64.270366042145739</v>
      </c>
    </row>
    <row r="27" spans="1:4" ht="20.45" customHeight="1">
      <c r="A27" s="19" t="s">
        <v>952</v>
      </c>
      <c r="B27" s="238">
        <v>2258</v>
      </c>
      <c r="C27" s="238">
        <v>4954</v>
      </c>
      <c r="D27" s="239">
        <f t="shared" si="0"/>
        <v>45.579329834477193</v>
      </c>
    </row>
    <row r="28" spans="1:4" ht="20.45" customHeight="1">
      <c r="A28" s="26" t="s">
        <v>953</v>
      </c>
      <c r="B28" s="240"/>
      <c r="C28" s="238"/>
      <c r="D28" s="239"/>
    </row>
    <row r="29" spans="1:4" ht="20.45" customHeight="1">
      <c r="A29" s="13" t="s">
        <v>936</v>
      </c>
      <c r="B29" s="238">
        <v>490987</v>
      </c>
      <c r="C29" s="238">
        <v>457192</v>
      </c>
      <c r="D29" s="239">
        <f t="shared" si="0"/>
        <v>107.39186162487533</v>
      </c>
    </row>
    <row r="30" spans="1:4" ht="20.45" customHeight="1">
      <c r="A30" s="14" t="s">
        <v>949</v>
      </c>
      <c r="B30" s="238">
        <v>151652</v>
      </c>
      <c r="C30" s="238">
        <v>133518</v>
      </c>
      <c r="D30" s="239">
        <f t="shared" si="0"/>
        <v>113.58168936023607</v>
      </c>
    </row>
    <row r="31" spans="1:4" ht="20.45" customHeight="1">
      <c r="A31" s="14" t="s">
        <v>950</v>
      </c>
      <c r="B31" s="238">
        <v>333635</v>
      </c>
      <c r="C31" s="238">
        <v>320847</v>
      </c>
      <c r="D31" s="239">
        <f t="shared" si="0"/>
        <v>103.98570034938773</v>
      </c>
    </row>
    <row r="32" spans="1:4" ht="20.45" customHeight="1">
      <c r="A32" s="14" t="s">
        <v>951</v>
      </c>
      <c r="B32" s="238">
        <v>2800</v>
      </c>
      <c r="C32" s="238">
        <v>2827</v>
      </c>
      <c r="D32" s="239">
        <f t="shared" si="0"/>
        <v>99.044923947647675</v>
      </c>
    </row>
    <row r="33" spans="1:4" ht="20.45" customHeight="1">
      <c r="A33" s="14" t="s">
        <v>952</v>
      </c>
      <c r="B33" s="240">
        <v>2900</v>
      </c>
      <c r="C33" s="238"/>
      <c r="D33" s="239"/>
    </row>
    <row r="34" spans="1:4" ht="20.45" customHeight="1">
      <c r="A34" s="25" t="s">
        <v>953</v>
      </c>
      <c r="B34" s="240"/>
      <c r="C34" s="238"/>
      <c r="D34" s="239"/>
    </row>
    <row r="35" spans="1:4" ht="20.45" customHeight="1">
      <c r="A35" s="13" t="s">
        <v>937</v>
      </c>
      <c r="B35" s="238">
        <v>22742</v>
      </c>
      <c r="C35" s="238">
        <v>20989</v>
      </c>
      <c r="D35" s="239">
        <f t="shared" si="0"/>
        <v>108.35199390156748</v>
      </c>
    </row>
    <row r="36" spans="1:4" ht="20.45" customHeight="1">
      <c r="A36" s="14" t="s">
        <v>949</v>
      </c>
      <c r="B36" s="238">
        <v>20841</v>
      </c>
      <c r="C36" s="238">
        <v>19897</v>
      </c>
      <c r="D36" s="239">
        <f t="shared" si="0"/>
        <v>104.74443383424637</v>
      </c>
    </row>
    <row r="37" spans="1:4" ht="20.45" customHeight="1">
      <c r="A37" s="14" t="s">
        <v>950</v>
      </c>
      <c r="B37" s="240"/>
      <c r="C37" s="238"/>
      <c r="D37" s="239"/>
    </row>
    <row r="38" spans="1:4" ht="20.45" customHeight="1">
      <c r="A38" s="14" t="s">
        <v>951</v>
      </c>
      <c r="B38" s="238">
        <v>1901</v>
      </c>
      <c r="C38" s="238">
        <v>1082</v>
      </c>
      <c r="D38" s="239">
        <f t="shared" si="0"/>
        <v>175.69316081330868</v>
      </c>
    </row>
    <row r="39" spans="1:4" ht="20.45" customHeight="1">
      <c r="A39" s="14" t="s">
        <v>952</v>
      </c>
      <c r="B39" s="240"/>
      <c r="C39" s="238">
        <v>10</v>
      </c>
      <c r="D39" s="239">
        <f t="shared" si="0"/>
        <v>0</v>
      </c>
    </row>
    <row r="40" spans="1:4" ht="20.45" customHeight="1">
      <c r="A40" s="14" t="s">
        <v>953</v>
      </c>
      <c r="B40" s="240"/>
      <c r="C40" s="238"/>
      <c r="D40" s="239"/>
    </row>
    <row r="41" spans="1:4" ht="20.45" customHeight="1">
      <c r="A41" s="13" t="s">
        <v>938</v>
      </c>
      <c r="B41" s="238">
        <v>28710</v>
      </c>
      <c r="C41" s="238">
        <v>27880</v>
      </c>
      <c r="D41" s="239">
        <f t="shared" si="0"/>
        <v>102.97704447632712</v>
      </c>
    </row>
    <row r="42" spans="1:4" ht="20.45" customHeight="1">
      <c r="A42" s="14" t="s">
        <v>949</v>
      </c>
      <c r="B42" s="238">
        <v>23600</v>
      </c>
      <c r="C42" s="238">
        <v>22780</v>
      </c>
      <c r="D42" s="239">
        <f t="shared" si="0"/>
        <v>103.59964881474978</v>
      </c>
    </row>
    <row r="43" spans="1:4" ht="20.45" customHeight="1">
      <c r="A43" s="14" t="s">
        <v>950</v>
      </c>
      <c r="B43" s="240"/>
      <c r="C43" s="238"/>
      <c r="D43" s="239"/>
    </row>
    <row r="44" spans="1:4" ht="20.45" customHeight="1">
      <c r="A44" s="14" t="s">
        <v>951</v>
      </c>
      <c r="B44" s="238">
        <v>5000</v>
      </c>
      <c r="C44" s="238">
        <v>5000</v>
      </c>
      <c r="D44" s="239">
        <f t="shared" si="0"/>
        <v>100</v>
      </c>
    </row>
    <row r="45" spans="1:4" ht="20.45" customHeight="1">
      <c r="A45" s="14" t="s">
        <v>952</v>
      </c>
      <c r="B45" s="238">
        <v>110</v>
      </c>
      <c r="C45" s="238">
        <v>100</v>
      </c>
      <c r="D45" s="239">
        <f t="shared" si="0"/>
        <v>110.00000000000001</v>
      </c>
    </row>
    <row r="46" spans="1:4" ht="20.45" customHeight="1">
      <c r="A46" s="14" t="s">
        <v>953</v>
      </c>
      <c r="B46" s="240"/>
      <c r="C46" s="238"/>
      <c r="D46" s="239"/>
    </row>
    <row r="47" spans="1:4" ht="19.5" customHeight="1">
      <c r="A47" s="22" t="s">
        <v>774</v>
      </c>
      <c r="B47" s="241">
        <f>B5+B11+B17+B23+B29+B35+B41</f>
        <v>1041139</v>
      </c>
      <c r="C47" s="241">
        <f>C5+C11+C17+C23+C29+C35+C41</f>
        <v>1012515</v>
      </c>
      <c r="D47" s="239">
        <f t="shared" si="0"/>
        <v>102.82701984661955</v>
      </c>
    </row>
  </sheetData>
  <mergeCells count="1">
    <mergeCell ref="A2:D2"/>
  </mergeCells>
  <phoneticPr fontId="26" type="noConversion"/>
  <conditionalFormatting sqref="A5:A16">
    <cfRule type="expression" dxfId="4" priority="4" stopIfTrue="1">
      <formula>"len($A:$A)=3"</formula>
    </cfRule>
  </conditionalFormatting>
  <conditionalFormatting sqref="A30:A35">
    <cfRule type="expression" dxfId="3" priority="3" stopIfTrue="1">
      <formula>"len($A:$A)=3"</formula>
    </cfRule>
  </conditionalFormatting>
  <conditionalFormatting sqref="A36:A40">
    <cfRule type="expression" dxfId="2" priority="2" stopIfTrue="1">
      <formula>"len($A:$A)=3"</formula>
    </cfRule>
  </conditionalFormatting>
  <conditionalFormatting sqref="A42:A46">
    <cfRule type="expression" dxfId="1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opLeftCell="A10" workbookViewId="0">
      <selection activeCell="A2" sqref="A2:B2"/>
    </sheetView>
  </sheetViews>
  <sheetFormatPr defaultColWidth="9" defaultRowHeight="14.25"/>
  <cols>
    <col min="1" max="1" width="46" style="5" customWidth="1"/>
    <col min="2" max="2" width="13" style="6" customWidth="1"/>
    <col min="3" max="3" width="13.375" style="5" customWidth="1"/>
    <col min="4" max="4" width="17.375" style="5" customWidth="1"/>
    <col min="5" max="16384" width="9" style="5"/>
  </cols>
  <sheetData>
    <row r="1" spans="1:4" ht="19.350000000000001" customHeight="1">
      <c r="A1" s="5" t="s">
        <v>954</v>
      </c>
    </row>
    <row r="2" spans="1:4" ht="26.45" customHeight="1">
      <c r="A2" s="277" t="s">
        <v>988</v>
      </c>
      <c r="B2" s="277"/>
      <c r="C2" s="277"/>
      <c r="D2" s="277"/>
    </row>
    <row r="3" spans="1:4" ht="17.45" customHeight="1">
      <c r="A3" s="187"/>
      <c r="B3" s="7"/>
      <c r="C3" s="8"/>
      <c r="D3" s="9" t="s">
        <v>685</v>
      </c>
    </row>
    <row r="4" spans="1:4" ht="44.45" customHeight="1">
      <c r="A4" s="10" t="s">
        <v>948</v>
      </c>
      <c r="B4" s="11" t="s">
        <v>34</v>
      </c>
      <c r="C4" s="12" t="s">
        <v>35</v>
      </c>
      <c r="D4" s="12" t="s">
        <v>36</v>
      </c>
    </row>
    <row r="5" spans="1:4" ht="22.9" customHeight="1">
      <c r="A5" s="13" t="s">
        <v>941</v>
      </c>
      <c r="B5" s="35"/>
      <c r="C5" s="35"/>
      <c r="D5" s="186"/>
    </row>
    <row r="6" spans="1:4" ht="22.9" customHeight="1">
      <c r="A6" s="14" t="s">
        <v>955</v>
      </c>
      <c r="B6" s="35"/>
      <c r="C6" s="35"/>
      <c r="D6" s="186"/>
    </row>
    <row r="7" spans="1:4" ht="22.9" customHeight="1">
      <c r="A7" s="14" t="s">
        <v>956</v>
      </c>
      <c r="B7" s="35"/>
      <c r="C7" s="35"/>
      <c r="D7" s="186"/>
    </row>
    <row r="8" spans="1:4" ht="22.9" customHeight="1">
      <c r="A8" s="14" t="s">
        <v>957</v>
      </c>
      <c r="B8" s="35"/>
      <c r="C8" s="35"/>
      <c r="D8" s="186"/>
    </row>
    <row r="9" spans="1:4" ht="22.9" customHeight="1">
      <c r="A9" s="14" t="s">
        <v>958</v>
      </c>
      <c r="B9" s="35"/>
      <c r="C9" s="35"/>
      <c r="D9" s="186"/>
    </row>
    <row r="10" spans="1:4" ht="22.9" customHeight="1">
      <c r="A10" s="13" t="s">
        <v>942</v>
      </c>
      <c r="B10" s="238">
        <v>7553</v>
      </c>
      <c r="C10" s="238">
        <v>6380</v>
      </c>
      <c r="D10" s="239">
        <f>B10/C10*100</f>
        <v>118.38557993730407</v>
      </c>
    </row>
    <row r="11" spans="1:4" ht="22.9" customHeight="1">
      <c r="A11" s="15" t="s">
        <v>959</v>
      </c>
      <c r="B11" s="238">
        <v>6617</v>
      </c>
      <c r="C11" s="238">
        <v>5643</v>
      </c>
      <c r="D11" s="239">
        <f t="shared" ref="D11:D37" si="0">B11/C11*100</f>
        <v>117.26032252348043</v>
      </c>
    </row>
    <row r="12" spans="1:4" ht="22.9" customHeight="1">
      <c r="A12" s="15" t="s">
        <v>960</v>
      </c>
      <c r="B12" s="238">
        <v>608</v>
      </c>
      <c r="C12" s="238">
        <v>443</v>
      </c>
      <c r="D12" s="239">
        <f t="shared" si="0"/>
        <v>137.24604966139955</v>
      </c>
    </row>
    <row r="13" spans="1:4" ht="22.9" customHeight="1">
      <c r="A13" s="15" t="s">
        <v>961</v>
      </c>
      <c r="B13" s="238">
        <v>320</v>
      </c>
      <c r="C13" s="238">
        <v>286</v>
      </c>
      <c r="D13" s="239">
        <f t="shared" si="0"/>
        <v>111.88811188811189</v>
      </c>
    </row>
    <row r="14" spans="1:4" ht="22.9" customHeight="1">
      <c r="A14" s="15" t="s">
        <v>962</v>
      </c>
      <c r="B14" s="238">
        <v>8</v>
      </c>
      <c r="C14" s="238">
        <v>8</v>
      </c>
      <c r="D14" s="239">
        <f t="shared" si="0"/>
        <v>100</v>
      </c>
    </row>
    <row r="15" spans="1:4" ht="22.9" customHeight="1">
      <c r="A15" s="13" t="s">
        <v>943</v>
      </c>
      <c r="B15" s="238">
        <v>84936</v>
      </c>
      <c r="C15" s="238">
        <v>75626</v>
      </c>
      <c r="D15" s="239">
        <f t="shared" si="0"/>
        <v>112.31058101711051</v>
      </c>
    </row>
    <row r="16" spans="1:4" ht="22.9" customHeight="1">
      <c r="A16" s="16" t="s">
        <v>963</v>
      </c>
      <c r="B16" s="238">
        <v>82931</v>
      </c>
      <c r="C16" s="238">
        <v>74335</v>
      </c>
      <c r="D16" s="239">
        <f t="shared" si="0"/>
        <v>111.56386628102508</v>
      </c>
    </row>
    <row r="17" spans="1:4" ht="22.9" customHeight="1">
      <c r="A17" s="16" t="s">
        <v>964</v>
      </c>
      <c r="B17" s="238">
        <v>2005</v>
      </c>
      <c r="C17" s="238">
        <v>1291</v>
      </c>
      <c r="D17" s="239">
        <f t="shared" si="0"/>
        <v>155.30596436870644</v>
      </c>
    </row>
    <row r="18" spans="1:4" ht="22.9" customHeight="1">
      <c r="A18" s="13" t="s">
        <v>982</v>
      </c>
      <c r="B18" s="238">
        <v>324815</v>
      </c>
      <c r="C18" s="238">
        <v>304079</v>
      </c>
      <c r="D18" s="239">
        <f t="shared" si="0"/>
        <v>106.81928051591856</v>
      </c>
    </row>
    <row r="19" spans="1:4" ht="22.9" customHeight="1">
      <c r="A19" s="17" t="s">
        <v>965</v>
      </c>
      <c r="B19" s="238">
        <v>207608</v>
      </c>
      <c r="C19" s="238">
        <v>190487</v>
      </c>
      <c r="D19" s="239">
        <f t="shared" si="0"/>
        <v>108.98801493015272</v>
      </c>
    </row>
    <row r="20" spans="1:4" ht="22.9" customHeight="1">
      <c r="A20" s="17" t="s">
        <v>966</v>
      </c>
      <c r="B20" s="238">
        <v>117207</v>
      </c>
      <c r="C20" s="238">
        <v>113592</v>
      </c>
      <c r="D20" s="239">
        <f t="shared" si="0"/>
        <v>103.18244242552292</v>
      </c>
    </row>
    <row r="21" spans="1:4" ht="22.9" customHeight="1">
      <c r="A21" s="17" t="s">
        <v>967</v>
      </c>
      <c r="B21" s="240"/>
      <c r="C21" s="238"/>
      <c r="D21" s="239"/>
    </row>
    <row r="22" spans="1:4" ht="22.9" customHeight="1">
      <c r="A22" s="13" t="s">
        <v>944</v>
      </c>
      <c r="B22" s="238">
        <v>543524</v>
      </c>
      <c r="C22" s="238">
        <v>497745</v>
      </c>
      <c r="D22" s="239">
        <f t="shared" si="0"/>
        <v>109.19727973158946</v>
      </c>
    </row>
    <row r="23" spans="1:4" ht="22.9" customHeight="1">
      <c r="A23" s="18" t="s">
        <v>968</v>
      </c>
      <c r="B23" s="238">
        <v>513277</v>
      </c>
      <c r="C23" s="238">
        <v>464382</v>
      </c>
      <c r="D23" s="239">
        <f t="shared" si="0"/>
        <v>110.52904720682541</v>
      </c>
    </row>
    <row r="24" spans="1:4" ht="22.9" customHeight="1">
      <c r="A24" s="18" t="s">
        <v>969</v>
      </c>
      <c r="B24" s="238">
        <v>20625</v>
      </c>
      <c r="C24" s="238">
        <v>33363</v>
      </c>
      <c r="D24" s="239">
        <f t="shared" si="0"/>
        <v>61.819980217606329</v>
      </c>
    </row>
    <row r="25" spans="1:4" ht="22.9" customHeight="1">
      <c r="A25" s="18" t="s">
        <v>970</v>
      </c>
      <c r="B25" s="238">
        <v>9622</v>
      </c>
      <c r="C25" s="238"/>
      <c r="D25" s="239"/>
    </row>
    <row r="26" spans="1:4" ht="22.9" customHeight="1">
      <c r="A26" s="13" t="s">
        <v>945</v>
      </c>
      <c r="B26" s="238">
        <v>31350</v>
      </c>
      <c r="C26" s="238">
        <v>26365</v>
      </c>
      <c r="D26" s="239">
        <f t="shared" si="0"/>
        <v>118.90764270813578</v>
      </c>
    </row>
    <row r="27" spans="1:4" ht="22.9" customHeight="1">
      <c r="A27" s="20" t="s">
        <v>971</v>
      </c>
      <c r="B27" s="238">
        <v>30524</v>
      </c>
      <c r="C27" s="238">
        <v>25576</v>
      </c>
      <c r="D27" s="239">
        <f t="shared" si="0"/>
        <v>119.3462621207382</v>
      </c>
    </row>
    <row r="28" spans="1:4" ht="22.9" customHeight="1">
      <c r="A28" s="20" t="s">
        <v>972</v>
      </c>
      <c r="B28" s="240"/>
      <c r="C28" s="238"/>
      <c r="D28" s="239"/>
    </row>
    <row r="29" spans="1:4" ht="22.9" customHeight="1">
      <c r="A29" s="20" t="s">
        <v>973</v>
      </c>
      <c r="B29" s="238">
        <v>230</v>
      </c>
      <c r="C29" s="238">
        <v>10</v>
      </c>
      <c r="D29" s="239">
        <f t="shared" si="0"/>
        <v>2300</v>
      </c>
    </row>
    <row r="30" spans="1:4" ht="22.9" customHeight="1">
      <c r="A30" s="20" t="s">
        <v>974</v>
      </c>
      <c r="B30" s="238">
        <v>596</v>
      </c>
      <c r="C30" s="238">
        <v>779</v>
      </c>
      <c r="D30" s="239">
        <f t="shared" si="0"/>
        <v>76.508344030808729</v>
      </c>
    </row>
    <row r="31" spans="1:4" ht="22.9" customHeight="1">
      <c r="A31" s="13" t="s">
        <v>946</v>
      </c>
      <c r="B31" s="238">
        <v>11053</v>
      </c>
      <c r="C31" s="238">
        <v>8861</v>
      </c>
      <c r="D31" s="239">
        <f t="shared" si="0"/>
        <v>124.73761426475566</v>
      </c>
    </row>
    <row r="32" spans="1:4" ht="22.9" customHeight="1">
      <c r="A32" s="21" t="s">
        <v>975</v>
      </c>
      <c r="B32" s="238">
        <v>4655</v>
      </c>
      <c r="C32" s="238">
        <v>4000</v>
      </c>
      <c r="D32" s="239">
        <f t="shared" si="0"/>
        <v>116.375</v>
      </c>
    </row>
    <row r="33" spans="1:4" ht="22.9" customHeight="1">
      <c r="A33" s="21" t="s">
        <v>976</v>
      </c>
      <c r="B33" s="238">
        <v>913</v>
      </c>
      <c r="C33" s="238">
        <v>865</v>
      </c>
      <c r="D33" s="239">
        <f t="shared" si="0"/>
        <v>105.54913294797687</v>
      </c>
    </row>
    <row r="34" spans="1:4" ht="22.9" customHeight="1">
      <c r="A34" s="21" t="s">
        <v>957</v>
      </c>
      <c r="B34" s="238">
        <v>7</v>
      </c>
      <c r="C34" s="238">
        <v>3</v>
      </c>
      <c r="D34" s="239">
        <f t="shared" si="0"/>
        <v>233.33333333333334</v>
      </c>
    </row>
    <row r="35" spans="1:4" ht="22.9" customHeight="1">
      <c r="A35" s="21" t="s">
        <v>987</v>
      </c>
      <c r="B35" s="238">
        <v>120</v>
      </c>
      <c r="C35" s="238">
        <v>60</v>
      </c>
      <c r="D35" s="239">
        <f t="shared" si="0"/>
        <v>200</v>
      </c>
    </row>
    <row r="36" spans="1:4" ht="22.9" customHeight="1">
      <c r="A36" s="21" t="s">
        <v>986</v>
      </c>
      <c r="B36" s="238">
        <v>2200</v>
      </c>
      <c r="C36" s="238"/>
      <c r="D36" s="239"/>
    </row>
    <row r="37" spans="1:4" ht="22.9" customHeight="1">
      <c r="A37" s="21" t="s">
        <v>985</v>
      </c>
      <c r="B37" s="238">
        <v>3158</v>
      </c>
      <c r="C37" s="238">
        <v>3933</v>
      </c>
      <c r="D37" s="239">
        <f t="shared" si="0"/>
        <v>80.294940249173663</v>
      </c>
    </row>
    <row r="38" spans="1:4" ht="20.25" customHeight="1">
      <c r="A38" s="22" t="s">
        <v>774</v>
      </c>
      <c r="B38" s="241">
        <f>B5+B10+B15+B18+B22+B26+B31</f>
        <v>1003231</v>
      </c>
      <c r="C38" s="241">
        <f>C5+C10+C15+C18+C22+C26+C31</f>
        <v>919056</v>
      </c>
      <c r="D38" s="239">
        <f>B38/C38*100</f>
        <v>109.15885430267578</v>
      </c>
    </row>
  </sheetData>
  <mergeCells count="1">
    <mergeCell ref="A2:D2"/>
  </mergeCells>
  <phoneticPr fontId="26" type="noConversion"/>
  <conditionalFormatting sqref="A5:A14">
    <cfRule type="expression" dxfId="0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2" sqref="A2:B2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3">
      <c r="A1" s="1" t="s">
        <v>1006</v>
      </c>
    </row>
    <row r="2" spans="1:3" ht="29.45" customHeight="1">
      <c r="A2" s="283" t="s">
        <v>996</v>
      </c>
      <c r="B2" s="283"/>
      <c r="C2" s="283"/>
    </row>
    <row r="3" spans="1:3" ht="25.9" customHeight="1">
      <c r="A3" s="2"/>
      <c r="B3" s="190"/>
      <c r="C3" s="3" t="s">
        <v>32</v>
      </c>
    </row>
    <row r="4" spans="1:3" ht="27.75" customHeight="1">
      <c r="A4" s="281" t="s">
        <v>977</v>
      </c>
      <c r="B4" s="281"/>
      <c r="C4" s="189" t="s">
        <v>687</v>
      </c>
    </row>
    <row r="5" spans="1:3" ht="27.75" customHeight="1">
      <c r="A5" s="279" t="s">
        <v>995</v>
      </c>
      <c r="B5" s="280"/>
      <c r="C5" s="244">
        <v>6470292</v>
      </c>
    </row>
    <row r="6" spans="1:3" ht="27.75" customHeight="1">
      <c r="A6" s="279" t="s">
        <v>994</v>
      </c>
      <c r="B6" s="280"/>
      <c r="C6" s="242">
        <v>158100</v>
      </c>
    </row>
    <row r="7" spans="1:3" ht="27.75" customHeight="1">
      <c r="A7" s="279" t="s">
        <v>993</v>
      </c>
      <c r="B7" s="280"/>
      <c r="C7" s="242">
        <v>16885</v>
      </c>
    </row>
    <row r="8" spans="1:3" ht="27.75" customHeight="1">
      <c r="A8" s="279" t="s">
        <v>992</v>
      </c>
      <c r="B8" s="280"/>
      <c r="C8" s="242">
        <v>6611507</v>
      </c>
    </row>
    <row r="9" spans="1:3" ht="27.75" customHeight="1">
      <c r="A9" s="281" t="s">
        <v>978</v>
      </c>
      <c r="B9" s="282"/>
      <c r="C9" s="243" t="s">
        <v>687</v>
      </c>
    </row>
    <row r="10" spans="1:3" ht="27.75" customHeight="1">
      <c r="A10" s="279" t="s">
        <v>991</v>
      </c>
      <c r="B10" s="280"/>
      <c r="C10" s="245">
        <v>6982743</v>
      </c>
    </row>
    <row r="11" spans="1:3" ht="27.75" customHeight="1">
      <c r="A11" s="279" t="s">
        <v>990</v>
      </c>
      <c r="B11" s="280"/>
      <c r="C11" s="245">
        <v>158100</v>
      </c>
    </row>
    <row r="12" spans="1:3" ht="27.75" customHeight="1">
      <c r="A12" s="279" t="s">
        <v>989</v>
      </c>
      <c r="B12" s="280"/>
      <c r="C12" s="245">
        <v>7140843</v>
      </c>
    </row>
    <row r="13" spans="1:3" ht="54.6" customHeight="1">
      <c r="A13" s="278" t="s">
        <v>979</v>
      </c>
      <c r="B13" s="278"/>
      <c r="C13" s="278"/>
    </row>
  </sheetData>
  <mergeCells count="11">
    <mergeCell ref="A2:C2"/>
    <mergeCell ref="A4:B4"/>
    <mergeCell ref="A5:B5"/>
    <mergeCell ref="A6:B6"/>
    <mergeCell ref="A7:B7"/>
    <mergeCell ref="A13:C13"/>
    <mergeCell ref="A8:B8"/>
    <mergeCell ref="A9:B9"/>
    <mergeCell ref="A10:B10"/>
    <mergeCell ref="A11:B11"/>
    <mergeCell ref="A12:B12"/>
  </mergeCells>
  <phoneticPr fontId="26" type="noConversion"/>
  <pageMargins left="0.70833333333333304" right="0.70833333333333304" top="0.74791666666666701" bottom="0.74791666666666701" header="0.31458333333333299" footer="0.314583333333332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2" sqref="A2:B2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19.5" customHeight="1">
      <c r="A1" s="1" t="s">
        <v>1007</v>
      </c>
    </row>
    <row r="2" spans="1:3" ht="29.45" customHeight="1">
      <c r="A2" s="283" t="s">
        <v>997</v>
      </c>
      <c r="B2" s="283"/>
      <c r="C2" s="283"/>
    </row>
    <row r="3" spans="1:3" ht="25.9" customHeight="1">
      <c r="A3" s="2"/>
      <c r="B3" s="190"/>
      <c r="C3" s="3" t="s">
        <v>32</v>
      </c>
    </row>
    <row r="4" spans="1:3" ht="27.75" customHeight="1">
      <c r="A4" s="281" t="s">
        <v>977</v>
      </c>
      <c r="B4" s="281"/>
      <c r="C4" s="189" t="s">
        <v>687</v>
      </c>
    </row>
    <row r="5" spans="1:3" ht="27.75" customHeight="1">
      <c r="A5" s="279" t="s">
        <v>995</v>
      </c>
      <c r="B5" s="280"/>
      <c r="C5" s="244">
        <v>451835</v>
      </c>
    </row>
    <row r="6" spans="1:3" ht="27.75" customHeight="1">
      <c r="A6" s="279" t="s">
        <v>994</v>
      </c>
      <c r="B6" s="280"/>
      <c r="C6" s="244">
        <v>25741</v>
      </c>
    </row>
    <row r="7" spans="1:3" ht="27.75" customHeight="1">
      <c r="A7" s="279" t="s">
        <v>993</v>
      </c>
      <c r="B7" s="280"/>
      <c r="C7" s="244">
        <v>712</v>
      </c>
    </row>
    <row r="8" spans="1:3" ht="27.75" customHeight="1">
      <c r="A8" s="279" t="s">
        <v>992</v>
      </c>
      <c r="B8" s="280"/>
      <c r="C8" s="244">
        <v>476864</v>
      </c>
    </row>
    <row r="9" spans="1:3" ht="27.75" customHeight="1">
      <c r="A9" s="281" t="s">
        <v>978</v>
      </c>
      <c r="B9" s="282"/>
      <c r="C9" s="188" t="s">
        <v>687</v>
      </c>
    </row>
    <row r="10" spans="1:3" ht="27.75" customHeight="1">
      <c r="A10" s="279" t="s">
        <v>991</v>
      </c>
      <c r="B10" s="280"/>
      <c r="C10" s="244">
        <v>494449</v>
      </c>
    </row>
    <row r="11" spans="1:3" ht="27.75" customHeight="1">
      <c r="A11" s="279" t="s">
        <v>990</v>
      </c>
      <c r="B11" s="280"/>
      <c r="C11" s="244">
        <v>25741</v>
      </c>
    </row>
    <row r="12" spans="1:3" ht="27.75" customHeight="1">
      <c r="A12" s="279" t="s">
        <v>989</v>
      </c>
      <c r="B12" s="280"/>
      <c r="C12" s="244">
        <v>520190</v>
      </c>
    </row>
    <row r="13" spans="1:3" ht="50.45" customHeight="1">
      <c r="A13" s="278" t="s">
        <v>979</v>
      </c>
      <c r="B13" s="278"/>
      <c r="C13" s="278"/>
    </row>
  </sheetData>
  <mergeCells count="11">
    <mergeCell ref="A2:C2"/>
    <mergeCell ref="A4:B4"/>
    <mergeCell ref="A5:B5"/>
    <mergeCell ref="A6:B6"/>
    <mergeCell ref="A7:B7"/>
    <mergeCell ref="A13:C13"/>
    <mergeCell ref="A8:B8"/>
    <mergeCell ref="A9:B9"/>
    <mergeCell ref="A10:B10"/>
    <mergeCell ref="A11:B11"/>
    <mergeCell ref="A12:B12"/>
  </mergeCells>
  <phoneticPr fontId="26" type="noConversion"/>
  <pageMargins left="0.70833333333333304" right="0.70833333333333304" top="0.74791666666666701" bottom="0.74791666666666701" header="0.31458333333333299" footer="0.31458333333333299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:B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1008</v>
      </c>
    </row>
    <row r="2" spans="1:3" ht="29.45" customHeight="1">
      <c r="A2" s="283" t="s">
        <v>1005</v>
      </c>
      <c r="B2" s="283"/>
      <c r="C2" s="283"/>
    </row>
    <row r="3" spans="1:3" ht="25.9" customHeight="1">
      <c r="A3" s="2"/>
      <c r="B3" s="190"/>
      <c r="C3" s="3" t="s">
        <v>32</v>
      </c>
    </row>
    <row r="4" spans="1:3" ht="29.25" customHeight="1">
      <c r="A4" s="281" t="s">
        <v>977</v>
      </c>
      <c r="B4" s="282"/>
      <c r="C4" s="191" t="s">
        <v>687</v>
      </c>
    </row>
    <row r="5" spans="1:3" ht="29.25" customHeight="1">
      <c r="A5" s="279" t="s">
        <v>1004</v>
      </c>
      <c r="B5" s="280"/>
      <c r="C5" s="244">
        <v>6730592</v>
      </c>
    </row>
    <row r="6" spans="1:3" ht="29.25" customHeight="1">
      <c r="A6" s="279" t="s">
        <v>1003</v>
      </c>
      <c r="B6" s="280"/>
      <c r="C6" s="244">
        <v>1013775</v>
      </c>
    </row>
    <row r="7" spans="1:3" ht="29.25" customHeight="1">
      <c r="A7" s="279" t="s">
        <v>1002</v>
      </c>
      <c r="B7" s="280"/>
      <c r="C7" s="244">
        <v>5363</v>
      </c>
    </row>
    <row r="8" spans="1:3" ht="29.25" customHeight="1">
      <c r="A8" s="279" t="s">
        <v>1001</v>
      </c>
      <c r="B8" s="280"/>
      <c r="C8" s="244">
        <v>7739004</v>
      </c>
    </row>
    <row r="9" spans="1:3" ht="29.25" customHeight="1">
      <c r="A9" s="281" t="s">
        <v>978</v>
      </c>
      <c r="B9" s="282"/>
      <c r="C9" s="188" t="s">
        <v>687</v>
      </c>
    </row>
    <row r="10" spans="1:3" ht="29.25" customHeight="1">
      <c r="A10" s="279" t="s">
        <v>1000</v>
      </c>
      <c r="B10" s="280"/>
      <c r="C10" s="244">
        <v>7675843</v>
      </c>
    </row>
    <row r="11" spans="1:3" ht="29.25" customHeight="1">
      <c r="A11" s="279" t="s">
        <v>999</v>
      </c>
      <c r="B11" s="280"/>
      <c r="C11" s="244">
        <v>1013775</v>
      </c>
    </row>
    <row r="12" spans="1:3" ht="29.25" customHeight="1">
      <c r="A12" s="279" t="s">
        <v>998</v>
      </c>
      <c r="B12" s="280"/>
      <c r="C12" s="244">
        <v>8689618</v>
      </c>
    </row>
    <row r="13" spans="1:3">
      <c r="A13" s="2"/>
      <c r="B13" s="2"/>
      <c r="C13" s="2"/>
    </row>
    <row r="14" spans="1:3" ht="49.9" customHeight="1">
      <c r="A14" s="284" t="s">
        <v>979</v>
      </c>
      <c r="B14" s="284"/>
      <c r="C14" s="284"/>
    </row>
  </sheetData>
  <mergeCells count="11">
    <mergeCell ref="A2:C2"/>
    <mergeCell ref="A4:B4"/>
    <mergeCell ref="A5:B5"/>
    <mergeCell ref="A6:B6"/>
    <mergeCell ref="A7:B7"/>
    <mergeCell ref="A14:C14"/>
    <mergeCell ref="A8:B8"/>
    <mergeCell ref="A9:B9"/>
    <mergeCell ref="A10:B10"/>
    <mergeCell ref="A11:B11"/>
    <mergeCell ref="A12:B12"/>
  </mergeCells>
  <phoneticPr fontId="26" type="noConversion"/>
  <pageMargins left="0.70833333333333304" right="0.70833333333333304" top="0.74791666666666701" bottom="0.74791666666666701" header="0.31458333333333299" footer="0.31458333333333299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:B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1009</v>
      </c>
    </row>
    <row r="2" spans="1:3" ht="29.45" customHeight="1">
      <c r="A2" s="283" t="s">
        <v>1027</v>
      </c>
      <c r="B2" s="283"/>
      <c r="C2" s="283"/>
    </row>
    <row r="3" spans="1:3" ht="25.9" customHeight="1">
      <c r="A3" s="2"/>
      <c r="B3" s="190"/>
      <c r="C3" s="3" t="s">
        <v>32</v>
      </c>
    </row>
    <row r="4" spans="1:3" ht="29.25" customHeight="1">
      <c r="A4" s="281" t="s">
        <v>977</v>
      </c>
      <c r="B4" s="281"/>
      <c r="C4" s="189" t="s">
        <v>687</v>
      </c>
    </row>
    <row r="5" spans="1:3" ht="29.25" customHeight="1">
      <c r="A5" s="279" t="s">
        <v>1004</v>
      </c>
      <c r="B5" s="280"/>
      <c r="C5" s="244">
        <v>3116507</v>
      </c>
    </row>
    <row r="6" spans="1:3" ht="29.25" customHeight="1">
      <c r="A6" s="279" t="s">
        <v>1003</v>
      </c>
      <c r="B6" s="280"/>
      <c r="C6" s="244">
        <v>385275</v>
      </c>
    </row>
    <row r="7" spans="1:3" ht="29.25" customHeight="1">
      <c r="A7" s="279" t="s">
        <v>1002</v>
      </c>
      <c r="B7" s="280"/>
      <c r="C7" s="244">
        <v>0</v>
      </c>
    </row>
    <row r="8" spans="1:3" ht="29.25" customHeight="1">
      <c r="A8" s="279" t="s">
        <v>1001</v>
      </c>
      <c r="B8" s="280"/>
      <c r="C8" s="244">
        <v>3501782</v>
      </c>
    </row>
    <row r="9" spans="1:3" ht="29.25" customHeight="1">
      <c r="A9" s="281" t="s">
        <v>978</v>
      </c>
      <c r="B9" s="282"/>
      <c r="C9" s="188" t="s">
        <v>687</v>
      </c>
    </row>
    <row r="10" spans="1:3" ht="29.25" customHeight="1">
      <c r="A10" s="279" t="s">
        <v>1000</v>
      </c>
      <c r="B10" s="280"/>
      <c r="C10" s="244">
        <v>3527693</v>
      </c>
    </row>
    <row r="11" spans="1:3" ht="29.25" customHeight="1">
      <c r="A11" s="279" t="s">
        <v>999</v>
      </c>
      <c r="B11" s="280"/>
      <c r="C11" s="244">
        <v>385275</v>
      </c>
    </row>
    <row r="12" spans="1:3" ht="29.25" customHeight="1">
      <c r="A12" s="279" t="s">
        <v>998</v>
      </c>
      <c r="B12" s="280"/>
      <c r="C12" s="244">
        <v>3912968</v>
      </c>
    </row>
    <row r="13" spans="1:3">
      <c r="A13" s="2"/>
      <c r="B13" s="2"/>
      <c r="C13" s="2"/>
    </row>
    <row r="14" spans="1:3" ht="49.9" customHeight="1">
      <c r="A14" s="284" t="s">
        <v>979</v>
      </c>
      <c r="B14" s="284"/>
      <c r="C14" s="284"/>
    </row>
  </sheetData>
  <mergeCells count="11">
    <mergeCell ref="A2:C2"/>
    <mergeCell ref="A4:B4"/>
    <mergeCell ref="A5:B5"/>
    <mergeCell ref="A6:B6"/>
    <mergeCell ref="A7:B7"/>
    <mergeCell ref="A14:C14"/>
    <mergeCell ref="A8:B8"/>
    <mergeCell ref="A9:B9"/>
    <mergeCell ref="A10:B10"/>
    <mergeCell ref="A11:B11"/>
    <mergeCell ref="A12:B12"/>
  </mergeCells>
  <phoneticPr fontId="26" type="noConversion"/>
  <pageMargins left="0.70833333333333304" right="0.70833333333333304" top="0.74791666666666701" bottom="0.74791666666666701" header="0.31458333333333299" footer="0.314583333333332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24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 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 </vt:lpstr>
      <vt:lpstr>附表1-16 </vt:lpstr>
      <vt:lpstr>附表1-17 </vt:lpstr>
      <vt:lpstr>附表1-18 </vt:lpstr>
      <vt:lpstr>附表1-19 </vt:lpstr>
      <vt:lpstr>附表1-20 </vt:lpstr>
      <vt:lpstr>附表1-21 </vt:lpstr>
      <vt:lpstr>附表1-22 </vt:lpstr>
      <vt:lpstr>附表1-23</vt:lpstr>
      <vt:lpstr>附表1-24</vt:lpstr>
      <vt:lpstr>附表1-25</vt:lpstr>
      <vt:lpstr>附表1-26</vt:lpstr>
      <vt:lpstr>封面!Print_Area</vt:lpstr>
      <vt:lpstr>'附表1-13'!Print_Area</vt:lpstr>
      <vt:lpstr>'附表1-4 '!Print_Area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 '!Print_Titles</vt:lpstr>
      <vt:lpstr>'附表1-16 '!Print_Titles</vt:lpstr>
      <vt:lpstr>'附表1-17 '!Print_Titles</vt:lpstr>
      <vt:lpstr>'附表1-18 '!Print_Titles</vt:lpstr>
      <vt:lpstr>'附表1-19 '!Print_Titles</vt:lpstr>
      <vt:lpstr>'附表1-2'!Print_Titles</vt:lpstr>
      <vt:lpstr>'附表1-20 '!Print_Titles</vt:lpstr>
      <vt:lpstr>'附表1-21 '!Print_Titles</vt:lpstr>
      <vt:lpstr>'附表1-22 '!Print_Titles</vt:lpstr>
      <vt:lpstr>'附表1-3'!Print_Titles</vt:lpstr>
      <vt:lpstr>'附表1-4 '!Print_Titles</vt:lpstr>
      <vt:lpstr>'附表1-5'!Print_Titles</vt:lpstr>
      <vt:lpstr>'附表1-6 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预算科/林钟禧1</cp:lastModifiedBy>
  <cp:lastPrinted>2020-01-21T07:54:23Z</cp:lastPrinted>
  <dcterms:created xsi:type="dcterms:W3CDTF">2008-01-10T09:59:00Z</dcterms:created>
  <dcterms:modified xsi:type="dcterms:W3CDTF">2020-01-21T08:35:49Z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